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perez\Documents\MAB\presentacion ccaa 2025\"/>
    </mc:Choice>
  </mc:AlternateContent>
  <xr:revisionPtr revIDLastSave="0" documentId="13_ncr:1_{8A89C37C-450A-4A97-996F-9B3967888614}" xr6:coauthVersionLast="47" xr6:coauthVersionMax="47" xr10:uidLastSave="{00000000-0000-0000-0000-000000000000}"/>
  <bookViews>
    <workbookView xWindow="-98" yWindow="-98" windowWidth="21795" windowHeight="12975" xr2:uid="{841CD9AE-0135-42B1-9A6C-10D26535AE6B}"/>
  </bookViews>
  <sheets>
    <sheet name="PLC" sheetId="31" r:id="rId1"/>
    <sheet name="BSC" sheetId="30" r:id="rId2"/>
    <sheet name="BS" sheetId="6" r:id="rId3"/>
    <sheet name="PL" sheetId="7" r:id="rId4"/>
  </sheets>
  <definedNames>
    <definedName name="_xlnm._FilterDatabase" localSheetId="2" hidden="1">BS!$Q$7:$Q$180</definedName>
    <definedName name="_xlnm._FilterDatabase" localSheetId="1" hidden="1">BSC!$E$7:$M$7</definedName>
    <definedName name="_xlnm._FilterDatabase" localSheetId="3" hidden="1">PL!$Q$8:$Q$94</definedName>
    <definedName name="_xlnm._FilterDatabase" localSheetId="0" hidden="1">PLC!$R$6:$R$79</definedName>
    <definedName name="_xlnm.Print_Area" localSheetId="2">BS!$C$4:$Q$182</definedName>
    <definedName name="_xlnm.Print_Area" localSheetId="1">BSC!$C$5:$M$129</definedName>
    <definedName name="_xlnm.Print_Area" localSheetId="3">PL!$C$1:$P$95</definedName>
    <definedName name="_xlnm.Print_Area" localSheetId="0">PLC!$C$1:$Q$81</definedName>
  </definedNames>
  <calcPr calcId="191028" iterate="1" iterateCount="50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31" l="1"/>
  <c r="O82" i="31"/>
  <c r="R79" i="31"/>
  <c r="R78" i="31"/>
  <c r="K78" i="31"/>
  <c r="R75" i="31"/>
  <c r="R74" i="31"/>
  <c r="R73" i="31"/>
  <c r="R72" i="31"/>
  <c r="R71" i="31"/>
  <c r="R70" i="31"/>
  <c r="R67" i="31"/>
  <c r="R66" i="31"/>
  <c r="R60" i="31"/>
  <c r="R59" i="31"/>
  <c r="R58" i="31"/>
  <c r="P58" i="31"/>
  <c r="N54" i="31"/>
  <c r="M54" i="31"/>
  <c r="M52" i="31"/>
  <c r="M50" i="31" s="1"/>
  <c r="N50" i="31"/>
  <c r="P49" i="31"/>
  <c r="N49" i="31"/>
  <c r="R47" i="31"/>
  <c r="R44" i="31"/>
  <c r="R42" i="31"/>
  <c r="R41" i="31"/>
  <c r="R40" i="31"/>
  <c r="P40" i="31"/>
  <c r="M40" i="31"/>
  <c r="R38" i="31"/>
  <c r="R36" i="31"/>
  <c r="R34" i="31"/>
  <c r="R33" i="31"/>
  <c r="P32" i="31"/>
  <c r="M32" i="31"/>
  <c r="R32" i="31" s="1"/>
  <c r="R30" i="31"/>
  <c r="R29" i="31"/>
  <c r="P28" i="31"/>
  <c r="M28" i="31"/>
  <c r="M46" i="31" s="1"/>
  <c r="R26" i="31"/>
  <c r="R25" i="31"/>
  <c r="P24" i="31"/>
  <c r="M24" i="31"/>
  <c r="R24" i="31" s="1"/>
  <c r="R22" i="31"/>
  <c r="R21" i="31"/>
  <c r="R20" i="31"/>
  <c r="P19" i="31"/>
  <c r="M19" i="31"/>
  <c r="R17" i="31"/>
  <c r="R15" i="31"/>
  <c r="R13" i="31"/>
  <c r="R12" i="31"/>
  <c r="P11" i="31"/>
  <c r="M11" i="31"/>
  <c r="H136" i="30"/>
  <c r="L130" i="30"/>
  <c r="M120" i="30"/>
  <c r="M119" i="30"/>
  <c r="M118" i="30"/>
  <c r="M117" i="30"/>
  <c r="J117" i="30"/>
  <c r="M116" i="30"/>
  <c r="M115" i="30"/>
  <c r="L114" i="30"/>
  <c r="K114" i="30"/>
  <c r="M114" i="30" s="1"/>
  <c r="M112" i="30"/>
  <c r="L111" i="30"/>
  <c r="K111" i="30"/>
  <c r="M111" i="30" s="1"/>
  <c r="M109" i="30"/>
  <c r="J109" i="30"/>
  <c r="J115" i="30" s="1"/>
  <c r="M108" i="30"/>
  <c r="J108" i="30"/>
  <c r="M107" i="30"/>
  <c r="J107" i="30"/>
  <c r="L106" i="30"/>
  <c r="K106" i="30"/>
  <c r="M106" i="30" s="1"/>
  <c r="M104" i="30"/>
  <c r="M100" i="30"/>
  <c r="M98" i="30"/>
  <c r="J98" i="30"/>
  <c r="M96" i="30"/>
  <c r="L95" i="30"/>
  <c r="K95" i="30"/>
  <c r="M95" i="30" s="1"/>
  <c r="M93" i="30"/>
  <c r="M92" i="30"/>
  <c r="M91" i="30"/>
  <c r="L90" i="30"/>
  <c r="K90" i="30"/>
  <c r="M90" i="30" s="1"/>
  <c r="M87" i="30"/>
  <c r="M84" i="30"/>
  <c r="M82" i="30"/>
  <c r="M79" i="30"/>
  <c r="M78" i="30"/>
  <c r="L77" i="30"/>
  <c r="K77" i="30"/>
  <c r="M77" i="30" s="1"/>
  <c r="M75" i="30"/>
  <c r="M74" i="30"/>
  <c r="M72" i="30"/>
  <c r="M71" i="30"/>
  <c r="K70" i="30"/>
  <c r="M70" i="30" s="1"/>
  <c r="L69" i="30"/>
  <c r="L65" i="30" s="1"/>
  <c r="L63" i="30" s="1"/>
  <c r="K69" i="30"/>
  <c r="M69" i="30" s="1"/>
  <c r="M68" i="30"/>
  <c r="M67" i="30"/>
  <c r="M66" i="30"/>
  <c r="L61" i="30"/>
  <c r="K61" i="30"/>
  <c r="M61" i="30" s="1"/>
  <c r="M52" i="30"/>
  <c r="L51" i="30"/>
  <c r="K51" i="30"/>
  <c r="K129" i="30" s="1"/>
  <c r="L131" i="30" s="1"/>
  <c r="M49" i="30"/>
  <c r="M47" i="30"/>
  <c r="M45" i="30"/>
  <c r="M44" i="30"/>
  <c r="L43" i="30"/>
  <c r="K43" i="30"/>
  <c r="M43" i="30" s="1"/>
  <c r="J43" i="30"/>
  <c r="M41" i="30"/>
  <c r="M40" i="30"/>
  <c r="M39" i="30"/>
  <c r="M38" i="30"/>
  <c r="L37" i="30"/>
  <c r="L30" i="30" s="1"/>
  <c r="K37" i="30"/>
  <c r="M35" i="30"/>
  <c r="M34" i="30"/>
  <c r="M33" i="30"/>
  <c r="M32" i="30"/>
  <c r="M27" i="30"/>
  <c r="M25" i="30"/>
  <c r="M23" i="30"/>
  <c r="M22" i="30"/>
  <c r="L20" i="30"/>
  <c r="K20" i="30"/>
  <c r="M20" i="30" s="1"/>
  <c r="M18" i="30"/>
  <c r="M17" i="30"/>
  <c r="M16" i="30"/>
  <c r="L15" i="30"/>
  <c r="M15" i="30" s="1"/>
  <c r="K15" i="30"/>
  <c r="M13" i="30"/>
  <c r="M12" i="30"/>
  <c r="M11" i="30"/>
  <c r="L10" i="30"/>
  <c r="L8" i="30" s="1"/>
  <c r="K10" i="30"/>
  <c r="M10" i="30" s="1"/>
  <c r="L55" i="30" l="1"/>
  <c r="L88" i="30"/>
  <c r="L102" i="30"/>
  <c r="K8" i="30"/>
  <c r="M8" i="30" s="1"/>
  <c r="M51" i="30"/>
  <c r="K30" i="30"/>
  <c r="R28" i="31"/>
  <c r="R11" i="31"/>
  <c r="P46" i="31"/>
  <c r="P62" i="31"/>
  <c r="K55" i="30"/>
  <c r="M55" i="30" s="1"/>
  <c r="M30" i="30"/>
  <c r="R50" i="31"/>
  <c r="M49" i="31"/>
  <c r="R49" i="31" s="1"/>
  <c r="L125" i="30"/>
  <c r="L127" i="30" s="1"/>
  <c r="K88" i="30"/>
  <c r="M88" i="30" s="1"/>
  <c r="R54" i="31"/>
  <c r="K102" i="30"/>
  <c r="R46" i="31"/>
  <c r="M37" i="30"/>
  <c r="R19" i="31"/>
  <c r="P64" i="31" l="1"/>
  <c r="P69" i="31" s="1"/>
  <c r="P76" i="31" s="1"/>
  <c r="M102" i="30"/>
  <c r="M62" i="31"/>
  <c r="P78" i="31" l="1"/>
  <c r="P83" i="31" s="1"/>
  <c r="P82" i="31"/>
  <c r="M64" i="31"/>
  <c r="R62" i="31"/>
  <c r="R64" i="31" l="1"/>
  <c r="M69" i="31"/>
  <c r="M76" i="31" l="1"/>
  <c r="R69" i="31"/>
  <c r="M77" i="31" l="1"/>
  <c r="R76" i="31"/>
  <c r="K73" i="30" l="1"/>
  <c r="R77" i="31"/>
  <c r="M73" i="30" l="1"/>
  <c r="K65" i="30"/>
  <c r="M65" i="30" l="1"/>
  <c r="K63" i="30"/>
  <c r="M63" i="30" l="1"/>
  <c r="K125" i="30"/>
  <c r="K127" i="30" l="1"/>
  <c r="M125" i="30"/>
  <c r="K174" i="6" l="1"/>
  <c r="K147" i="6" l="1"/>
  <c r="Q83" i="7" l="1"/>
  <c r="Q17" i="7"/>
  <c r="D96" i="6" l="1"/>
  <c r="D2" i="7" l="1"/>
  <c r="Q89" i="7"/>
  <c r="Q91" i="7"/>
  <c r="Q92" i="7"/>
  <c r="Q28" i="6"/>
  <c r="Q51" i="6"/>
  <c r="Q31" i="6" l="1"/>
  <c r="Q169" i="6"/>
  <c r="Q39" i="6"/>
  <c r="Q63" i="6"/>
  <c r="Q42" i="6"/>
  <c r="Q75" i="6"/>
  <c r="Q38" i="7"/>
  <c r="Q170" i="6"/>
  <c r="Q62" i="6"/>
  <c r="Q41" i="7"/>
  <c r="Q72" i="6"/>
  <c r="Q40" i="7"/>
  <c r="Q65" i="7"/>
  <c r="Q34" i="7"/>
  <c r="Q26" i="7"/>
  <c r="Q77" i="7"/>
  <c r="Q64" i="7"/>
  <c r="Q33" i="7"/>
  <c r="Q18" i="7"/>
  <c r="Q57" i="7"/>
  <c r="Q42" i="7"/>
  <c r="Q30" i="7"/>
  <c r="Q73" i="7"/>
  <c r="Q55" i="7"/>
  <c r="Q15" i="7"/>
  <c r="Q54" i="7"/>
  <c r="Q20" i="7"/>
  <c r="Q14" i="7"/>
  <c r="Q71" i="7"/>
  <c r="Q39" i="7"/>
  <c r="Q23" i="7"/>
  <c r="Q50" i="7"/>
  <c r="Q24" i="7"/>
  <c r="Q35" i="7"/>
  <c r="Q25" i="7"/>
  <c r="Q172" i="6"/>
  <c r="Q160" i="6"/>
  <c r="Q124" i="6"/>
  <c r="Q112" i="6"/>
  <c r="Q86" i="6"/>
  <c r="Q65" i="6"/>
  <c r="Q55" i="6"/>
  <c r="Q26" i="6"/>
  <c r="Q15" i="6"/>
  <c r="Q18" i="6"/>
  <c r="Q157" i="6"/>
  <c r="Q123" i="6"/>
  <c r="Q84" i="6"/>
  <c r="Q74" i="6"/>
  <c r="Q64" i="6"/>
  <c r="Q36" i="6"/>
  <c r="Q23" i="6"/>
  <c r="Q16" i="6"/>
  <c r="Q156" i="6"/>
  <c r="Q139" i="6"/>
  <c r="Q122" i="6"/>
  <c r="Q109" i="6"/>
  <c r="Q83" i="6"/>
  <c r="Q73" i="6"/>
  <c r="Q35" i="6"/>
  <c r="Q22" i="6"/>
  <c r="Q17" i="6"/>
  <c r="Q153" i="6"/>
  <c r="Q136" i="6"/>
  <c r="Q121" i="6"/>
  <c r="Q108" i="6"/>
  <c r="Q82" i="6"/>
  <c r="Q44" i="6"/>
  <c r="Q34" i="6"/>
  <c r="Q21" i="6"/>
  <c r="Q10" i="6"/>
  <c r="Q177" i="6"/>
  <c r="Q135" i="6"/>
  <c r="Q120" i="6"/>
  <c r="Q81" i="6"/>
  <c r="Q71" i="6"/>
  <c r="Q59" i="6"/>
  <c r="Q43" i="6"/>
  <c r="Q33" i="6"/>
  <c r="Q11" i="6"/>
  <c r="Q175" i="6"/>
  <c r="Q163" i="6"/>
  <c r="Q145" i="6"/>
  <c r="Q134" i="6"/>
  <c r="Q117" i="6"/>
  <c r="Q80" i="6"/>
  <c r="Q68" i="6"/>
  <c r="Q58" i="6"/>
  <c r="Q32" i="6"/>
  <c r="Q12" i="6"/>
  <c r="Q174" i="6"/>
  <c r="Q162" i="6"/>
  <c r="Q133" i="6"/>
  <c r="Q116" i="6"/>
  <c r="Q105" i="6"/>
  <c r="Q79" i="6"/>
  <c r="Q67" i="6"/>
  <c r="Q57" i="6"/>
  <c r="Q41" i="6"/>
  <c r="Q13" i="6"/>
  <c r="Q14" i="6"/>
  <c r="Q173" i="6"/>
  <c r="Q142" i="6"/>
  <c r="Q113" i="6"/>
  <c r="Q76" i="6"/>
  <c r="Q66" i="6"/>
  <c r="Q56" i="6"/>
  <c r="Q40" i="6"/>
  <c r="Q27" i="6"/>
  <c r="Q114" i="6"/>
  <c r="Q171" i="6"/>
  <c r="Q89" i="6" l="1"/>
  <c r="Q67" i="7"/>
  <c r="Q84" i="7"/>
  <c r="Q68" i="7"/>
  <c r="Q72" i="7"/>
  <c r="Q164" i="6"/>
  <c r="Q161" i="6"/>
  <c r="Q143" i="6"/>
  <c r="Q147" i="6"/>
  <c r="Q46" i="6"/>
  <c r="Q140" i="6"/>
  <c r="Q166" i="6"/>
  <c r="Q141" i="6"/>
  <c r="Q48" i="7"/>
  <c r="Q63" i="7"/>
  <c r="Q25" i="6"/>
  <c r="Q106" i="6"/>
  <c r="Q104" i="6"/>
  <c r="Q54" i="6"/>
  <c r="Q110" i="6"/>
  <c r="Q126" i="6"/>
  <c r="Q28" i="7"/>
  <c r="Q29" i="7"/>
  <c r="Q76" i="7"/>
  <c r="Q16" i="7"/>
  <c r="Q53" i="7"/>
  <c r="Q37" i="7"/>
  <c r="Q159" i="6"/>
  <c r="Q22" i="7"/>
  <c r="Q66" i="7"/>
  <c r="Q132" i="6"/>
  <c r="Q32" i="7"/>
  <c r="Q155" i="6"/>
  <c r="Q52" i="7" l="1"/>
  <c r="Q103" i="6"/>
  <c r="Q61" i="6"/>
  <c r="Q78" i="6"/>
  <c r="Q9" i="6"/>
  <c r="Q70" i="6"/>
  <c r="Q30" i="6"/>
  <c r="Q88" i="6"/>
  <c r="Q138" i="6"/>
  <c r="Q20" i="6"/>
  <c r="Q38" i="6"/>
  <c r="Q70" i="7"/>
  <c r="Q75" i="7"/>
  <c r="Q53" i="6"/>
  <c r="Q168" i="6"/>
  <c r="Q44" i="7"/>
  <c r="Q13" i="7"/>
  <c r="Q111" i="6"/>
  <c r="Q107" i="6"/>
  <c r="Q119" i="6"/>
  <c r="Q79" i="7" l="1"/>
  <c r="Q130" i="6"/>
  <c r="Q151" i="6"/>
  <c r="Q59" i="7"/>
  <c r="Q62" i="7"/>
  <c r="Q81" i="7" l="1"/>
  <c r="Q86" i="7" l="1"/>
  <c r="Q93" i="7" l="1"/>
  <c r="Q115" i="6" l="1"/>
  <c r="Q102" i="6" l="1"/>
  <c r="Q100" i="6" l="1"/>
</calcChain>
</file>

<file path=xl/sharedStrings.xml><?xml version="1.0" encoding="utf-8"?>
<sst xmlns="http://schemas.openxmlformats.org/spreadsheetml/2006/main" count="973" uniqueCount="457">
  <si>
    <t>ACTIVO</t>
  </si>
  <si>
    <t>NOTAS</t>
  </si>
  <si>
    <t>A) ACTIVO NO CORRIENTE</t>
  </si>
  <si>
    <t>I. Inmovilizado intangible</t>
  </si>
  <si>
    <t>1.</t>
  </si>
  <si>
    <t>Desarrollo.</t>
  </si>
  <si>
    <t>2.</t>
  </si>
  <si>
    <t>Concesiones.</t>
  </si>
  <si>
    <t>3.</t>
  </si>
  <si>
    <t>Patentes, licencias, marcas y similares.</t>
  </si>
  <si>
    <t>4.</t>
  </si>
  <si>
    <t>Fondo de comercio</t>
  </si>
  <si>
    <t>5.</t>
  </si>
  <si>
    <t>Aplicaciones informáticas</t>
  </si>
  <si>
    <t>6.</t>
  </si>
  <si>
    <t>Investigación</t>
  </si>
  <si>
    <t>7.</t>
  </si>
  <si>
    <t>Propiedad intelectual</t>
  </si>
  <si>
    <t>8.</t>
  </si>
  <si>
    <t>Derechos de emisión de gases de efecto invernadero</t>
  </si>
  <si>
    <t>9.</t>
  </si>
  <si>
    <t>Otro Inmovilizado intangible</t>
  </si>
  <si>
    <t>II. Inmovilizado material</t>
  </si>
  <si>
    <t>Terrenos y construcciones</t>
  </si>
  <si>
    <t>Instalaciones técnicas y otro inmovilizado material</t>
  </si>
  <si>
    <t>Inmovilizado en curso y anticipados</t>
  </si>
  <si>
    <t>III. Inversiones inmobiliarias</t>
  </si>
  <si>
    <t>IV. Inversiones en empresas del grupo y asociadas a largo</t>
  </si>
  <si>
    <t xml:space="preserve">    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</si>
  <si>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</si>
  <si>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</si>
  <si>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</si>
  <si>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</si>
  <si>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</si>
  <si>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</si>
  <si>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 Inversiones financieras a largo plazo</t>
  </si>
  <si>
    <t>VI. Activos por impuesto diferido</t>
  </si>
  <si>
    <t>B) ACTIVO CORRIENTE</t>
  </si>
  <si>
    <t>I. Activos no corrientes mantenidos para la venta</t>
  </si>
  <si>
    <t>II. Existencias</t>
  </si>
  <si>
    <t>Comerciales</t>
  </si>
  <si>
    <t>Materias primas y otros aprovisionamientos</t>
  </si>
  <si>
    <t>Productos en curso.</t>
  </si>
  <si>
    <t>Productos terminados.</t>
  </si>
  <si>
    <t>Subproductos, residuos y materiales recuperados.</t>
  </si>
  <si>
    <t>Anticipos a proveedores</t>
  </si>
  <si>
    <t>III. Deudores comerciales y otras cuentas a cobrar</t>
  </si>
  <si>
    <t>Clientes por ventas y prestaciones de servicios</t>
  </si>
  <si>
    <t>Clientes, empresas del grupo y asociadas</t>
  </si>
  <si>
    <t>Deudores varios</t>
  </si>
  <si>
    <t>Personal</t>
  </si>
  <si>
    <t>Activos por impuesto corriente</t>
  </si>
  <si>
    <t>Otros créditos con las Administraciones Públicas</t>
  </si>
  <si>
    <t>Accionistas (socios) por desembolsos exigidos.</t>
  </si>
  <si>
    <t>IV. Inversiones en empresas del grupo y asoc. a corto plazo</t>
  </si>
  <si>
    <t>V. Inversiones financieras a corto plazo</t>
  </si>
  <si>
    <t>VI. Periodificaciones a corto plazo</t>
  </si>
  <si>
    <t>VII. Efectivo y otros activos líquidos equivalentes</t>
  </si>
  <si>
    <t>Tesorería</t>
  </si>
  <si>
    <t>TOTAL ACTIVO (A + B)</t>
  </si>
  <si>
    <t>PATRIMONIO NETO Y PASIVO</t>
  </si>
  <si>
    <t>A) PATRIMONIO NETO</t>
  </si>
  <si>
    <t>A-1) Fondos propios</t>
  </si>
  <si>
    <t>I.</t>
  </si>
  <si>
    <t>Capital</t>
  </si>
  <si>
    <t>Capital escriturado</t>
  </si>
  <si>
    <t>(Capital no exigido)</t>
  </si>
  <si>
    <t>II.</t>
  </si>
  <si>
    <t>Prima de emisión</t>
  </si>
  <si>
    <t>III.</t>
  </si>
  <si>
    <t>Reservas</t>
  </si>
  <si>
    <t>Legal y estatutarias</t>
  </si>
  <si>
    <t>Otras reservas</t>
  </si>
  <si>
    <t>IV.</t>
  </si>
  <si>
    <t>(Acciones y participaciones en patrimonio propias)</t>
  </si>
  <si>
    <t>V.</t>
  </si>
  <si>
    <t>Resultados de ejercicios anteriores</t>
  </si>
  <si>
    <t>Remanente</t>
  </si>
  <si>
    <t>(Resultados negativos de ejercicios anteriores)</t>
  </si>
  <si>
    <t>VI.</t>
  </si>
  <si>
    <t>Otras aportaciones de socios</t>
  </si>
  <si>
    <t>VII.</t>
  </si>
  <si>
    <t>VIII.</t>
  </si>
  <si>
    <t>(Dividendo a cuenta)</t>
  </si>
  <si>
    <t>IX.</t>
  </si>
  <si>
    <t>Otros instrumentos de patrimonio neto</t>
  </si>
  <si>
    <t>A-2) Ajustes por cambios de valor</t>
  </si>
  <si>
    <t>Activos financieros disponibles para la venta.</t>
  </si>
  <si>
    <t>Operaciones de cobertura.</t>
  </si>
  <si>
    <t>Act. no corrientes y pasivos vinc, mant. para la venta.</t>
  </si>
  <si>
    <t>Diferencia de conversión.</t>
  </si>
  <si>
    <t>Otros.</t>
  </si>
  <si>
    <t>A-3) Subvenciones, donaciones y legados recibidos</t>
  </si>
  <si>
    <t>B) PASIVO NO CORRIENTE</t>
  </si>
  <si>
    <t>Provisiones a largo plazo</t>
  </si>
  <si>
    <t>Obligaciones por prestaciones a largo plazo al personal.</t>
  </si>
  <si>
    <t>Actuaciones medioambientales.</t>
  </si>
  <si>
    <t>Provisiones por reestructuración.</t>
  </si>
  <si>
    <t>Otras provisiones.</t>
  </si>
  <si>
    <t>II. Deudas a largo plazo</t>
  </si>
  <si>
    <t>Obligaciones y otros valores negociables.</t>
  </si>
  <si>
    <t>Deudas con entidades de crédito</t>
  </si>
  <si>
    <t>Acreedores por arrendamiento financiero</t>
  </si>
  <si>
    <t>Otros pasivos financieros</t>
  </si>
  <si>
    <t>III. Deudas con empresas del grupo y asoc. a largo plazo</t>
  </si>
  <si>
    <t>IV. Pasivos por impuesto diferido</t>
  </si>
  <si>
    <t>C) PASIVO CORRIENTE</t>
  </si>
  <si>
    <t>I. Pasivosvinculados con activos no corrientes mantenidos para la venta</t>
  </si>
  <si>
    <t>II. Provisiones a corto plazo</t>
  </si>
  <si>
    <t>Provisiones por derechos de emisión de gases de ef</t>
  </si>
  <si>
    <t>Otras provisiones</t>
  </si>
  <si>
    <t>III. Deudas a corto plazo</t>
  </si>
  <si>
    <t>IV. Deudas con empresas del grupo y asoc. a corto plazo</t>
  </si>
  <si>
    <t>V. Acreedores comerciales y otras cuentas a pagar</t>
  </si>
  <si>
    <t>Proveedores</t>
  </si>
  <si>
    <t>Proveedores, empresas del grupo y asociadas</t>
  </si>
  <si>
    <t>Acreedores varios</t>
  </si>
  <si>
    <t>Personal (remuneraciones pendientes de pago)</t>
  </si>
  <si>
    <t>Pasivos por impuesto corriente.</t>
  </si>
  <si>
    <t>Otras deudas con las Administraciones Públicas</t>
  </si>
  <si>
    <t>Anticipos de clientes.</t>
  </si>
  <si>
    <t>Periodificaciones a corto plazo</t>
  </si>
  <si>
    <t>TOTAL PATRIMONIO NETO Y PASIVO (A + B + C)</t>
  </si>
  <si>
    <t>BR</t>
  </si>
  <si>
    <t>BR:PAR</t>
  </si>
  <si>
    <t>A) OPERACIONES CONTINUADAS</t>
  </si>
  <si>
    <t>1. Importe neto de la cifra de negocios</t>
  </si>
  <si>
    <t>a)</t>
  </si>
  <si>
    <t>Ventas</t>
  </si>
  <si>
    <t>b)</t>
  </si>
  <si>
    <t>Prestaciones de servicios</t>
  </si>
  <si>
    <t>c)</t>
  </si>
  <si>
    <t>Ingresos de carácter financiero de las sociedades</t>
  </si>
  <si>
    <t>2. Variación de existencias de prods. terminados</t>
  </si>
  <si>
    <t>3. Trabajos realizados por la empresa para su activo</t>
  </si>
  <si>
    <t>4. Aprovisionamientos</t>
  </si>
  <si>
    <t>Consumo de mercaderías</t>
  </si>
  <si>
    <t>Consumo de materias primas y otras materias consum.</t>
  </si>
  <si>
    <t>Trabajos realizados por otras empresas</t>
  </si>
  <si>
    <t>d)</t>
  </si>
  <si>
    <t>Deterioro de mercaderías, materias primas y otros</t>
  </si>
  <si>
    <t>5. Otros ingresos de explotación</t>
  </si>
  <si>
    <t>Ingresos accesorios y otros de gestión corriente</t>
  </si>
  <si>
    <t>6. Gastos de personal</t>
  </si>
  <si>
    <t>Sueldos, salarios y asimilados</t>
  </si>
  <si>
    <t>Cargas sociales</t>
  </si>
  <si>
    <t>Provisiones</t>
  </si>
  <si>
    <t>7. Otros gastos de explotación</t>
  </si>
  <si>
    <t>Servicios exteriores.</t>
  </si>
  <si>
    <t>Tributos.</t>
  </si>
  <si>
    <t>Pérdidas,deterioro y variación de prov. por operaciones comerciales.</t>
  </si>
  <si>
    <t>Otros gastos de gestión corriente.</t>
  </si>
  <si>
    <t>e)</t>
  </si>
  <si>
    <t>Gastos por emisión de gases de efecto invernadero</t>
  </si>
  <si>
    <t>8. Amortización del inmovilizado</t>
  </si>
  <si>
    <t>Inmovilizado intangible</t>
  </si>
  <si>
    <t>Inmovilizado material</t>
  </si>
  <si>
    <t>9. Imputación de subvenciones de inm. no financiero y otras</t>
  </si>
  <si>
    <t>10. Exceso de provisiones</t>
  </si>
  <si>
    <t>11. Deterioro y resultado por enajenaciones del inmovilizado</t>
  </si>
  <si>
    <t>Deterioros y pérdidas</t>
  </si>
  <si>
    <t>Resultados por enajenaciones y otras</t>
  </si>
  <si>
    <t>Deterioro y resultados por enajenaciones del inmov</t>
  </si>
  <si>
    <t>12. Otros resultados</t>
  </si>
  <si>
    <t>A.1)</t>
  </si>
  <si>
    <t>RESULTADO DE EXPLOTACIÓN</t>
  </si>
  <si>
    <t>13. Ingresos financieros</t>
  </si>
  <si>
    <t>De participaciones en instrumentos de patrimonio</t>
  </si>
  <si>
    <t>b1) De empresas del grupo y asociadas</t>
  </si>
  <si>
    <t>b2) De terceros</t>
  </si>
  <si>
    <t>De valores negociables y otros instrumentos financieros</t>
  </si>
  <si>
    <t>14. Gastos financieros</t>
  </si>
  <si>
    <t>Por deudas con empresas del grupo y asociadas</t>
  </si>
  <si>
    <t>Por deudas con terceros</t>
  </si>
  <si>
    <t>Por actualización de provisiones</t>
  </si>
  <si>
    <t>15. Det. y resultado por enajenaciones de instr. financieros</t>
  </si>
  <si>
    <t>A.2)</t>
  </si>
  <si>
    <t>RESULTADO FINANCIERO</t>
  </si>
  <si>
    <t>A.3)</t>
  </si>
  <si>
    <t>RESULTADO ANTES DE IMPUESTOS</t>
  </si>
  <si>
    <t>16. Impuesto sobre beneficios</t>
  </si>
  <si>
    <t>A.4)</t>
  </si>
  <si>
    <t>RESULTADO PROCEDENTE DE ACT. CONTINUADAS</t>
  </si>
  <si>
    <t>B) OPERACIONES INTERRUMPIDAS</t>
  </si>
  <si>
    <t>17. Resultado del ejercicio proced.ope.interrump.neto</t>
  </si>
  <si>
    <t>1.1.1.1</t>
  </si>
  <si>
    <t>1.1.1.2</t>
  </si>
  <si>
    <t>1.1.1.3</t>
  </si>
  <si>
    <t>1.1.1.4</t>
  </si>
  <si>
    <t>1.1.1.5</t>
  </si>
  <si>
    <t>1.1.1.6</t>
  </si>
  <si>
    <t>1.1.1.7</t>
  </si>
  <si>
    <t>1.1.1.8</t>
  </si>
  <si>
    <t>1.1.1.9</t>
  </si>
  <si>
    <t>1.1.2.1</t>
  </si>
  <si>
    <t>1.1.2.2</t>
  </si>
  <si>
    <t>1.1.2.3</t>
  </si>
  <si>
    <t>1.1.3.1</t>
  </si>
  <si>
    <t>1.1.3.2</t>
  </si>
  <si>
    <t>1.1.4.1</t>
  </si>
  <si>
    <t>1.1.4.2</t>
  </si>
  <si>
    <t>1.1.4.3</t>
  </si>
  <si>
    <t>1.1.4.4</t>
  </si>
  <si>
    <t>1.1.4.5</t>
  </si>
  <si>
    <t>1.1.4.6</t>
  </si>
  <si>
    <t>1.1.5.1</t>
  </si>
  <si>
    <t>1.1.5.2</t>
  </si>
  <si>
    <t>1.1.5.3</t>
  </si>
  <si>
    <t>1.1.5.4</t>
  </si>
  <si>
    <t>1.1.5.5</t>
  </si>
  <si>
    <t>1.1.5.6</t>
  </si>
  <si>
    <t>1.1.6</t>
  </si>
  <si>
    <t>1.2.1</t>
  </si>
  <si>
    <t>1.2.2.1</t>
  </si>
  <si>
    <t>1.2.2.2</t>
  </si>
  <si>
    <t>1.2.2.3.2</t>
  </si>
  <si>
    <t>1.2.2.4.2</t>
  </si>
  <si>
    <t>1.2.2.5</t>
  </si>
  <si>
    <t>1.2.2.6</t>
  </si>
  <si>
    <t>1.2.3.1.2</t>
  </si>
  <si>
    <t>1.2.3.2</t>
  </si>
  <si>
    <t>1.2.3.3</t>
  </si>
  <si>
    <t>1.2.3.4</t>
  </si>
  <si>
    <t>1.2.3.5</t>
  </si>
  <si>
    <t>1.2.3.6</t>
  </si>
  <si>
    <t>1.2.3.7</t>
  </si>
  <si>
    <t>1.2.4.1</t>
  </si>
  <si>
    <t>1.2.4.2</t>
  </si>
  <si>
    <t>1.2.4.3</t>
  </si>
  <si>
    <t>1.2.4.5</t>
  </si>
  <si>
    <t>1.2.5.1</t>
  </si>
  <si>
    <t>1.2.5.2</t>
  </si>
  <si>
    <t>1.2.5.3</t>
  </si>
  <si>
    <t>1.2.5.4</t>
  </si>
  <si>
    <t>1.2.5.5</t>
  </si>
  <si>
    <t>1.2.6</t>
  </si>
  <si>
    <t>1.2.7.1</t>
  </si>
  <si>
    <t>2.1.1.1</t>
  </si>
  <si>
    <t>2.1.1.2</t>
  </si>
  <si>
    <t>2.1.2</t>
  </si>
  <si>
    <t>2.1.3.1</t>
  </si>
  <si>
    <t>2.1.3.2</t>
  </si>
  <si>
    <t>2.1.4</t>
  </si>
  <si>
    <t>2.1.5.1</t>
  </si>
  <si>
    <t>2.1.5.2</t>
  </si>
  <si>
    <t>2.1.6</t>
  </si>
  <si>
    <t>2.1.8</t>
  </si>
  <si>
    <t>2.1.9</t>
  </si>
  <si>
    <t>2.2.1</t>
  </si>
  <si>
    <t>2.2.2</t>
  </si>
  <si>
    <t>2.2.3</t>
  </si>
  <si>
    <t>2.2.4</t>
  </si>
  <si>
    <t>2.2.5</t>
  </si>
  <si>
    <t>2.3</t>
  </si>
  <si>
    <t>3.1.1.1</t>
  </si>
  <si>
    <t>3.1.1.2</t>
  </si>
  <si>
    <t>3.1.1.3</t>
  </si>
  <si>
    <t>3.1.1.4</t>
  </si>
  <si>
    <t>3.1.2.1</t>
  </si>
  <si>
    <t>3.1.2.2</t>
  </si>
  <si>
    <t>3.1.2.3</t>
  </si>
  <si>
    <t>3.1.2.4</t>
  </si>
  <si>
    <t>3.1.2.5</t>
  </si>
  <si>
    <t>3.1.3</t>
  </si>
  <si>
    <t>3.1.4</t>
  </si>
  <si>
    <t>3.2.1</t>
  </si>
  <si>
    <t>3.2.2.1</t>
  </si>
  <si>
    <t>3.2.2.2</t>
  </si>
  <si>
    <t>3.2.3.1</t>
  </si>
  <si>
    <t>3.2.3.2</t>
  </si>
  <si>
    <t>3.2.3.3</t>
  </si>
  <si>
    <t>3.2.3.4</t>
  </si>
  <si>
    <t>3.2.3.5</t>
  </si>
  <si>
    <t>3.2.4</t>
  </si>
  <si>
    <t>3.2.5.1.2</t>
  </si>
  <si>
    <t>3.2.5.2</t>
  </si>
  <si>
    <t>3.2.5.3</t>
  </si>
  <si>
    <t>3.2.5.4</t>
  </si>
  <si>
    <t>3.2.5.5</t>
  </si>
  <si>
    <t>3.2.5.6</t>
  </si>
  <si>
    <t>3.2.5.7</t>
  </si>
  <si>
    <t>3.2.6</t>
  </si>
  <si>
    <t>4.0.4.1</t>
  </si>
  <si>
    <t>4.0.4.2</t>
  </si>
  <si>
    <t>4.0.4.3</t>
  </si>
  <si>
    <t>4.0.7.1</t>
  </si>
  <si>
    <t>4.0.7.2</t>
  </si>
  <si>
    <t>4.2.0</t>
  </si>
  <si>
    <t>4.0.6.1</t>
  </si>
  <si>
    <t>4.0.6.2</t>
  </si>
  <si>
    <t>4.0.6.3</t>
  </si>
  <si>
    <t>4.0.7.3</t>
  </si>
  <si>
    <t>4.0.7.4</t>
  </si>
  <si>
    <t>4.0.7.5</t>
  </si>
  <si>
    <t>4.1.5.3</t>
  </si>
  <si>
    <t>4.1.5.1</t>
  </si>
  <si>
    <t>4.1.5.2</t>
  </si>
  <si>
    <t>4.1.8.2</t>
  </si>
  <si>
    <t>4.1.1.2</t>
  </si>
  <si>
    <t>4.1.1.3</t>
  </si>
  <si>
    <t>4.1.3</t>
  </si>
  <si>
    <t>4.0.8.1</t>
  </si>
  <si>
    <t>4.0.8.2</t>
  </si>
  <si>
    <t>4.1.1.1</t>
  </si>
  <si>
    <t>4.0.2</t>
  </si>
  <si>
    <t>4.0.4.4</t>
  </si>
  <si>
    <t>4.1.8.1</t>
  </si>
  <si>
    <t>4.0.1.1</t>
  </si>
  <si>
    <t>4.0.1.2</t>
  </si>
  <si>
    <t>4.0.3</t>
  </si>
  <si>
    <t>4.0.5.2</t>
  </si>
  <si>
    <t>4.0.9</t>
  </si>
  <si>
    <t>4.0.5.1</t>
  </si>
  <si>
    <t>4.1.4.1.1</t>
  </si>
  <si>
    <t>4.1.4.1.2</t>
  </si>
  <si>
    <t>4.1.4.2.1</t>
  </si>
  <si>
    <t>4.1.4.2.2</t>
  </si>
  <si>
    <t>4.1.0</t>
  </si>
  <si>
    <t>4.2.1</t>
  </si>
  <si>
    <t>1.2.4.4</t>
  </si>
  <si>
    <t>1.2.4.6</t>
  </si>
  <si>
    <t>1.2.5.6</t>
  </si>
  <si>
    <t>a</t>
  </si>
  <si>
    <t>Clean</t>
  </si>
  <si>
    <t>$</t>
  </si>
  <si>
    <t>Resultado del período</t>
  </si>
  <si>
    <t>A.5) RESULTADO DEL PERÍODO</t>
  </si>
  <si>
    <t>12.a</t>
  </si>
  <si>
    <t>Check</t>
  </si>
  <si>
    <t>INTERMEDIO</t>
  </si>
  <si>
    <t>CUENTA DE PÉRDIDAS Y GANANCIAS INTERMEDIA</t>
  </si>
  <si>
    <t>Créditos a empresas del grupo</t>
  </si>
  <si>
    <t>Subvenciones de explotación incorporadas al resultado</t>
  </si>
  <si>
    <t>Pérdidas ,deterioro y variación de prov. por operaciones comerciales</t>
  </si>
  <si>
    <t>4 y 5</t>
  </si>
  <si>
    <t>11.a</t>
  </si>
  <si>
    <t>11.b</t>
  </si>
  <si>
    <t>11.c</t>
  </si>
  <si>
    <t>7.5</t>
  </si>
  <si>
    <t>11.d</t>
  </si>
  <si>
    <t>7.1.e</t>
  </si>
  <si>
    <t>BALANCE DE SITUACIÓN INTERMEDIO A 30 DE JUNIO DE 2025</t>
  </si>
  <si>
    <t>10.2.b</t>
  </si>
  <si>
    <t>4.1</t>
  </si>
  <si>
    <t>4.2</t>
  </si>
  <si>
    <t>7.3</t>
  </si>
  <si>
    <t>7.1</t>
  </si>
  <si>
    <t>5.j</t>
  </si>
  <si>
    <t>10.1.d</t>
  </si>
  <si>
    <t>6.1 y 7.1</t>
  </si>
  <si>
    <t>7.1 y 18.c</t>
  </si>
  <si>
    <t>10.1.c</t>
  </si>
  <si>
    <t>7.2.a</t>
  </si>
  <si>
    <t>Griño Ecologic, S.A.</t>
  </si>
  <si>
    <t>BALANCE DE SITUACIÓN INTERMEDIO CONSOLIDADO</t>
  </si>
  <si>
    <t>1.1</t>
  </si>
  <si>
    <t>1.1.1</t>
  </si>
  <si>
    <t>Fondo de comercio de consolidación</t>
  </si>
  <si>
    <t>Otro inmovilizado intangible</t>
  </si>
  <si>
    <t>1.1.2</t>
  </si>
  <si>
    <t>Inmovilizado en curso y anticipos</t>
  </si>
  <si>
    <t>IV. Inversiones en empresas del grupo y asociadas a largo plazo</t>
  </si>
  <si>
    <t>12.1.a y 22.c</t>
  </si>
  <si>
    <t>1.1.4</t>
  </si>
  <si>
    <t>Participaciones puestas en equivalencia</t>
  </si>
  <si>
    <t xml:space="preserve">Otras inversiones </t>
  </si>
  <si>
    <t>1.1.5</t>
  </si>
  <si>
    <t>12.1.a</t>
  </si>
  <si>
    <t>15.d</t>
  </si>
  <si>
    <t>1.2</t>
  </si>
  <si>
    <t>1.2.2</t>
  </si>
  <si>
    <t>1.2.3</t>
  </si>
  <si>
    <t>1.2.3.1</t>
  </si>
  <si>
    <t>Sociedades puestas en equivalencia</t>
  </si>
  <si>
    <t>15.2.b</t>
  </si>
  <si>
    <t>Otros deudores</t>
  </si>
  <si>
    <t>1.2.4</t>
  </si>
  <si>
    <t>1.2.5</t>
  </si>
  <si>
    <t>1.2.7</t>
  </si>
  <si>
    <t>2.1</t>
  </si>
  <si>
    <t>2.1.1</t>
  </si>
  <si>
    <t>12.4.c</t>
  </si>
  <si>
    <t>12.4.b</t>
  </si>
  <si>
    <t>2.1.3</t>
  </si>
  <si>
    <t>12.4.d</t>
  </si>
  <si>
    <t>Resultados del periodo atribuído a la sociedad dominante</t>
  </si>
  <si>
    <t>2.1.5</t>
  </si>
  <si>
    <t>2.1.7</t>
  </si>
  <si>
    <t>Activos no corrientes y pasivos vinculados,mantenidos para la venta</t>
  </si>
  <si>
    <t>2.2</t>
  </si>
  <si>
    <t>Diferencia de conversión</t>
  </si>
  <si>
    <t>Otros ajustes por cambios de valor</t>
  </si>
  <si>
    <t>A-4) Socios externos</t>
  </si>
  <si>
    <t>3.1</t>
  </si>
  <si>
    <t>3.1.2</t>
  </si>
  <si>
    <t>12.1.b</t>
  </si>
  <si>
    <t>11.1 y 12.1.b</t>
  </si>
  <si>
    <t>III. Deudas con empresas del grupo y asociadas a largo plazo.</t>
  </si>
  <si>
    <t>12.1.b y 22.c</t>
  </si>
  <si>
    <t>Otras deudas</t>
  </si>
  <si>
    <t>3.2</t>
  </si>
  <si>
    <t>3.2.2</t>
  </si>
  <si>
    <t>17.a</t>
  </si>
  <si>
    <t>3.2.3</t>
  </si>
  <si>
    <t>3.2.5</t>
  </si>
  <si>
    <t>3.2.5.1</t>
  </si>
  <si>
    <t>Proveedores, sociedades puestas en equivalencia</t>
  </si>
  <si>
    <t>Pasivos por impuesto corriente</t>
  </si>
  <si>
    <t>Otros acreedores</t>
  </si>
  <si>
    <t>Personal (remuneraciones pendientes de pago).</t>
  </si>
  <si>
    <t>Otras deudas con las Administraciones Públicas.</t>
  </si>
  <si>
    <t>DFN</t>
  </si>
  <si>
    <t>CUENTA DE PÉRDIDAS Y GANANCIAS CONSOLIDADO</t>
  </si>
  <si>
    <t>CUENTA DE PÉRDIDAS Y GANANCIAS INTERMEDIA CONSOLIDADA</t>
  </si>
  <si>
    <t>Ejercicio 2019</t>
  </si>
  <si>
    <t>4.0.1</t>
  </si>
  <si>
    <t>16.d</t>
  </si>
  <si>
    <t>2. Variación de existencias de productos terminados y en curso de fabric.</t>
  </si>
  <si>
    <t>4.0.4</t>
  </si>
  <si>
    <t>16.a</t>
  </si>
  <si>
    <t>4.0.5</t>
  </si>
  <si>
    <t>Subvenciones de explotación incorporadas al rtado del ejercicio</t>
  </si>
  <si>
    <t>4.0.6</t>
  </si>
  <si>
    <t>16.b</t>
  </si>
  <si>
    <t>4.0.7</t>
  </si>
  <si>
    <t>12.1.e</t>
  </si>
  <si>
    <t>Otros gastos de gestión corriente</t>
  </si>
  <si>
    <t>4.0.8</t>
  </si>
  <si>
    <t>5, 9 y 10</t>
  </si>
  <si>
    <t>19.b.1</t>
  </si>
  <si>
    <t>4.1.1</t>
  </si>
  <si>
    <t>10.j</t>
  </si>
  <si>
    <t>14. Otros resultados</t>
  </si>
  <si>
    <t>16.c</t>
  </si>
  <si>
    <t>4.9.1</t>
  </si>
  <si>
    <t>4.1.4</t>
  </si>
  <si>
    <t>15. Ingresos financieros</t>
  </si>
  <si>
    <t>4.1.4.2</t>
  </si>
  <si>
    <t>12.2.a y 22.b</t>
  </si>
  <si>
    <t>12.2.a</t>
  </si>
  <si>
    <t>4.1.5</t>
  </si>
  <si>
    <t>16. Gastos financieros</t>
  </si>
  <si>
    <t>12.1.c y 12.2.a</t>
  </si>
  <si>
    <t>4.1.8</t>
  </si>
  <si>
    <t>19. Det. y resultado por enajenaciones de instr. financieros</t>
  </si>
  <si>
    <t xml:space="preserve">a) </t>
  </si>
  <si>
    <t>4.9.2</t>
  </si>
  <si>
    <t>4.9.3</t>
  </si>
  <si>
    <t>24. Impuesto sobre beneficios</t>
  </si>
  <si>
    <t>15.1.c</t>
  </si>
  <si>
    <t>4.9.4</t>
  </si>
  <si>
    <t>25. Resultado del ejercicio proced.ope.interrump.neto</t>
  </si>
  <si>
    <t>4.9.5</t>
  </si>
  <si>
    <t>A.5) RESULTADO DEL PERIODO</t>
  </si>
  <si>
    <t>Resultado del periodo atribuido a la sociedad dominante</t>
  </si>
  <si>
    <t>Resultado del periodo atribuído a socios externos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</si>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</sst>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_);\(#,##0\)"/>
    <numFmt numFmtId="166" formatCode="#,##0;\(#,##0\);\-\-"/>
    <numFmt numFmtId="167" formatCode="#,##0.00\ &quot;pta&quot;;[Red]\-#,##0.00\ &quot;pta&quot;"/>
    <numFmt numFmtId="168" formatCode="_-* #,##0.00\ _p_t_a_-;\-* #,##0.00\ _p_t_a_-;_-* &quot;-&quot;??\ _p_t_a_-;_-@_-"/>
    <numFmt numFmtId="169" formatCode="#,##0\ ;\(#,##0\);\-"/>
    <numFmt numFmtId="170" formatCode="#,##0.00;\(#,##0.00\);\-\-"/>
    <numFmt numFmtId="171" formatCode="0.00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.5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4"/>
      <color rgb="FF409DAD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9DA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409DAD"/>
      </left>
      <right/>
      <top style="thin">
        <color rgb="FF409DAD"/>
      </top>
      <bottom style="thin">
        <color rgb="FF409DAD"/>
      </bottom>
      <diagonal/>
    </border>
    <border>
      <left/>
      <right/>
      <top style="thin">
        <color rgb="FF409DAD"/>
      </top>
      <bottom style="thin">
        <color rgb="FF409DAD"/>
      </bottom>
      <diagonal/>
    </border>
    <border>
      <left style="thin">
        <color rgb="FF409DAD"/>
      </left>
      <right/>
      <top style="thin">
        <color rgb="FF409DAD"/>
      </top>
      <bottom/>
      <diagonal/>
    </border>
    <border>
      <left/>
      <right/>
      <top style="thin">
        <color rgb="FF409DAD"/>
      </top>
      <bottom/>
      <diagonal/>
    </border>
    <border>
      <left/>
      <right style="thin">
        <color rgb="FF409DAD"/>
      </right>
      <top style="thin">
        <color rgb="FF409DAD"/>
      </top>
      <bottom/>
      <diagonal/>
    </border>
    <border>
      <left style="thin">
        <color rgb="FF409DAD"/>
      </left>
      <right/>
      <top/>
      <bottom/>
      <diagonal/>
    </border>
    <border>
      <left/>
      <right style="thin">
        <color rgb="FF409DAD"/>
      </right>
      <top/>
      <bottom/>
      <diagonal/>
    </border>
    <border>
      <left style="thin">
        <color rgb="FF409DAD"/>
      </left>
      <right/>
      <top/>
      <bottom style="thin">
        <color rgb="FF409DAD"/>
      </bottom>
      <diagonal/>
    </border>
    <border>
      <left/>
      <right/>
      <top/>
      <bottom style="thin">
        <color rgb="FF409DAD"/>
      </bottom>
      <diagonal/>
    </border>
    <border>
      <left/>
      <right style="thin">
        <color rgb="FF409DAD"/>
      </right>
      <top/>
      <bottom style="thin">
        <color rgb="FF409DAD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/>
      <diagonal/>
    </border>
    <border>
      <left style="thin">
        <color rgb="FF409DAD"/>
      </left>
      <right style="thin">
        <color rgb="FF409DAD"/>
      </right>
      <top/>
      <bottom/>
      <diagonal/>
    </border>
    <border>
      <left style="thin">
        <color rgb="FF409DAD"/>
      </left>
      <right style="thin">
        <color rgb="FF409DAD"/>
      </right>
      <top/>
      <bottom style="thin">
        <color rgb="FF409DAD"/>
      </bottom>
      <diagonal/>
    </border>
    <border>
      <left/>
      <right style="thin">
        <color rgb="FF409DAD"/>
      </right>
      <top style="thin">
        <color rgb="FF409DAD"/>
      </top>
      <bottom style="thin">
        <color rgb="FF409DAD"/>
      </bottom>
      <diagonal/>
    </border>
    <border>
      <left/>
      <right/>
      <top style="medium">
        <color rgb="FF409DAD"/>
      </top>
      <bottom style="medium">
        <color rgb="FF409DAD"/>
      </bottom>
      <diagonal/>
    </border>
    <border>
      <left style="medium">
        <color rgb="FF409DAD"/>
      </left>
      <right/>
      <top style="medium">
        <color rgb="FF409DAD"/>
      </top>
      <bottom style="medium">
        <color rgb="FF409DAD"/>
      </bottom>
      <diagonal/>
    </border>
    <border>
      <left/>
      <right style="medium">
        <color rgb="FF409DAD"/>
      </right>
      <top style="medium">
        <color rgb="FF409DAD"/>
      </top>
      <bottom style="medium">
        <color rgb="FF409DAD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 style="thin">
        <color rgb="FF409DAD"/>
      </bottom>
      <diagonal/>
    </border>
    <border>
      <left style="medium">
        <color rgb="FF409DAD"/>
      </left>
      <right style="medium">
        <color rgb="FF409DAD"/>
      </right>
      <top style="medium">
        <color rgb="FF409DAD"/>
      </top>
      <bottom style="medium">
        <color rgb="FF409DAD"/>
      </bottom>
      <diagonal/>
    </border>
  </borders>
  <cellStyleXfs count="29">
    <xf numFmtId="0" fontId="0" fillId="0" borderId="0"/>
    <xf numFmtId="37" fontId="6" fillId="0" borderId="0">
      <alignment horizontal="left"/>
      <protection locked="0" hidden="1"/>
    </xf>
    <xf numFmtId="37" fontId="6" fillId="0" borderId="0" applyFont="0" applyAlignment="0" applyProtection="0">
      <alignment horizontal="left"/>
      <protection locked="0" hidden="1"/>
    </xf>
    <xf numFmtId="37" fontId="6" fillId="0" borderId="0" applyAlignment="0" applyProtection="0">
      <alignment horizontal="left"/>
      <protection locked="0" hidden="1"/>
    </xf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1" fillId="0" borderId="0"/>
    <xf numFmtId="167" fontId="8" fillId="0" borderId="0"/>
    <xf numFmtId="0" fontId="12" fillId="0" borderId="0"/>
    <xf numFmtId="165" fontId="4" fillId="0" borderId="0"/>
    <xf numFmtId="37" fontId="4" fillId="0" borderId="0"/>
    <xf numFmtId="37" fontId="7" fillId="0" borderId="0" applyFont="0" applyAlignment="0" applyProtection="0">
      <alignment horizontal="center"/>
      <protection locked="0" hidden="1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Border="0" applyAlignment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13" fillId="3" borderId="0" xfId="0" applyFont="1" applyFill="1"/>
    <xf numFmtId="4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3" fillId="0" borderId="0" xfId="0" applyFont="1"/>
    <xf numFmtId="0" fontId="13" fillId="3" borderId="0" xfId="0" applyFont="1" applyFill="1" applyAlignment="1">
      <alignment horizontal="center"/>
    </xf>
    <xf numFmtId="0" fontId="14" fillId="0" borderId="0" xfId="0" applyFont="1"/>
    <xf numFmtId="3" fontId="14" fillId="3" borderId="0" xfId="0" applyNumberFormat="1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" fontId="13" fillId="3" borderId="0" xfId="0" applyNumberFormat="1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/>
    <xf numFmtId="3" fontId="14" fillId="0" borderId="0" xfId="0" applyNumberFormat="1" applyFont="1"/>
    <xf numFmtId="3" fontId="15" fillId="0" borderId="0" xfId="0" applyNumberFormat="1" applyFont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3" fontId="13" fillId="0" borderId="0" xfId="18" applyNumberFormat="1" applyFont="1" applyProtection="1">
      <protection hidden="1"/>
    </xf>
    <xf numFmtId="3" fontId="17" fillId="3" borderId="0" xfId="0" applyNumberFormat="1" applyFont="1" applyFill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center"/>
    </xf>
    <xf numFmtId="3" fontId="14" fillId="3" borderId="0" xfId="0" applyNumberFormat="1" applyFont="1" applyFill="1" applyAlignment="1">
      <alignment horizontal="left"/>
    </xf>
    <xf numFmtId="3" fontId="13" fillId="3" borderId="0" xfId="0" applyNumberFormat="1" applyFont="1" applyFill="1" applyAlignment="1">
      <alignment horizontal="left"/>
    </xf>
    <xf numFmtId="0" fontId="19" fillId="4" borderId="2" xfId="0" applyFont="1" applyFill="1" applyBorder="1"/>
    <xf numFmtId="0" fontId="21" fillId="4" borderId="2" xfId="0" applyFont="1" applyFill="1" applyBorder="1"/>
    <xf numFmtId="0" fontId="13" fillId="0" borderId="4" xfId="0" applyFont="1" applyBorder="1"/>
    <xf numFmtId="0" fontId="13" fillId="0" borderId="5" xfId="0" applyFont="1" applyBorder="1"/>
    <xf numFmtId="0" fontId="13" fillId="0" borderId="7" xfId="0" applyFont="1" applyBorder="1"/>
    <xf numFmtId="0" fontId="13" fillId="0" borderId="9" xfId="0" applyFont="1" applyBorder="1"/>
    <xf numFmtId="0" fontId="13" fillId="0" borderId="10" xfId="0" applyFont="1" applyBorder="1"/>
    <xf numFmtId="3" fontId="14" fillId="3" borderId="12" xfId="0" applyNumberFormat="1" applyFont="1" applyFill="1" applyBorder="1"/>
    <xf numFmtId="3" fontId="13" fillId="3" borderId="12" xfId="0" applyNumberFormat="1" applyFont="1" applyFill="1" applyBorder="1"/>
    <xf numFmtId="3" fontId="13" fillId="3" borderId="13" xfId="0" applyNumberFormat="1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0" fontId="14" fillId="0" borderId="2" xfId="0" applyFont="1" applyBorder="1"/>
    <xf numFmtId="0" fontId="13" fillId="0" borderId="2" xfId="0" applyFont="1" applyBorder="1"/>
    <xf numFmtId="0" fontId="13" fillId="3" borderId="2" xfId="0" applyFont="1" applyFill="1" applyBorder="1"/>
    <xf numFmtId="3" fontId="14" fillId="3" borderId="14" xfId="0" applyNumberFormat="1" applyFont="1" applyFill="1" applyBorder="1"/>
    <xf numFmtId="3" fontId="21" fillId="4" borderId="2" xfId="0" applyNumberFormat="1" applyFont="1" applyFill="1" applyBorder="1"/>
    <xf numFmtId="3" fontId="14" fillId="3" borderId="11" xfId="0" applyNumberFormat="1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9" xfId="0" applyFont="1" applyBorder="1" applyAlignment="1">
      <alignment horizontal="center"/>
    </xf>
    <xf numFmtId="3" fontId="14" fillId="3" borderId="13" xfId="0" applyNumberFormat="1" applyFont="1" applyFill="1" applyBorder="1"/>
    <xf numFmtId="0" fontId="14" fillId="0" borderId="7" xfId="0" applyFont="1" applyBorder="1"/>
    <xf numFmtId="0" fontId="14" fillId="0" borderId="9" xfId="0" applyFont="1" applyBorder="1" applyAlignment="1">
      <alignment horizontal="left"/>
    </xf>
    <xf numFmtId="0" fontId="14" fillId="0" borderId="9" xfId="0" applyFont="1" applyBorder="1"/>
    <xf numFmtId="0" fontId="14" fillId="0" borderId="10" xfId="0" applyFont="1" applyBorder="1"/>
    <xf numFmtId="0" fontId="14" fillId="3" borderId="9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center"/>
    </xf>
    <xf numFmtId="14" fontId="19" fillId="4" borderId="2" xfId="0" applyNumberFormat="1" applyFont="1" applyFill="1" applyBorder="1" applyAlignment="1">
      <alignment horizontal="center"/>
    </xf>
    <xf numFmtId="14" fontId="19" fillId="4" borderId="14" xfId="0" applyNumberFormat="1" applyFont="1" applyFill="1" applyBorder="1" applyAlignment="1">
      <alignment horizontal="center"/>
    </xf>
    <xf numFmtId="0" fontId="22" fillId="0" borderId="0" xfId="0" applyFont="1"/>
    <xf numFmtId="0" fontId="22" fillId="3" borderId="0" xfId="0" applyFont="1" applyFill="1"/>
    <xf numFmtId="3" fontId="21" fillId="4" borderId="1" xfId="0" applyNumberFormat="1" applyFont="1" applyFill="1" applyBorder="1"/>
    <xf numFmtId="3" fontId="23" fillId="4" borderId="2" xfId="0" applyNumberFormat="1" applyFont="1" applyFill="1" applyBorder="1" applyAlignment="1">
      <alignment horizontal="center"/>
    </xf>
    <xf numFmtId="3" fontId="19" fillId="4" borderId="2" xfId="0" applyNumberFormat="1" applyFont="1" applyFill="1" applyBorder="1" applyAlignment="1">
      <alignment horizontal="center"/>
    </xf>
    <xf numFmtId="3" fontId="13" fillId="0" borderId="3" xfId="0" applyNumberFormat="1" applyFont="1" applyBorder="1"/>
    <xf numFmtId="3" fontId="13" fillId="0" borderId="4" xfId="0" applyNumberFormat="1" applyFont="1" applyBorder="1"/>
    <xf numFmtId="3" fontId="13" fillId="3" borderId="4" xfId="0" applyNumberFormat="1" applyFont="1" applyFill="1" applyBorder="1"/>
    <xf numFmtId="3" fontId="13" fillId="3" borderId="5" xfId="0" applyNumberFormat="1" applyFont="1" applyFill="1" applyBorder="1"/>
    <xf numFmtId="3" fontId="14" fillId="3" borderId="6" xfId="0" applyNumberFormat="1" applyFont="1" applyFill="1" applyBorder="1" applyAlignment="1">
      <alignment horizontal="right"/>
    </xf>
    <xf numFmtId="3" fontId="13" fillId="3" borderId="7" xfId="0" applyNumberFormat="1" applyFont="1" applyFill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3" fontId="14" fillId="0" borderId="6" xfId="0" applyNumberFormat="1" applyFont="1" applyBorder="1" applyAlignment="1">
      <alignment horizontal="left"/>
    </xf>
    <xf numFmtId="3" fontId="13" fillId="0" borderId="6" xfId="0" applyNumberFormat="1" applyFont="1" applyBorder="1" applyAlignment="1">
      <alignment horizontal="right"/>
    </xf>
    <xf numFmtId="3" fontId="13" fillId="3" borderId="6" xfId="0" applyNumberFormat="1" applyFont="1" applyFill="1" applyBorder="1"/>
    <xf numFmtId="3" fontId="20" fillId="3" borderId="8" xfId="0" applyNumberFormat="1" applyFont="1" applyFill="1" applyBorder="1"/>
    <xf numFmtId="3" fontId="13" fillId="3" borderId="9" xfId="0" applyNumberFormat="1" applyFont="1" applyFill="1" applyBorder="1"/>
    <xf numFmtId="3" fontId="18" fillId="3" borderId="9" xfId="0" applyNumberFormat="1" applyFont="1" applyFill="1" applyBorder="1"/>
    <xf numFmtId="3" fontId="18" fillId="3" borderId="10" xfId="0" applyNumberFormat="1" applyFont="1" applyFill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4" fillId="0" borderId="12" xfId="0" applyNumberFormat="1" applyFont="1" applyBorder="1"/>
    <xf numFmtId="3" fontId="14" fillId="0" borderId="13" xfId="0" applyNumberFormat="1" applyFont="1" applyBorder="1"/>
    <xf numFmtId="3" fontId="20" fillId="3" borderId="1" xfId="0" applyNumberFormat="1" applyFont="1" applyFill="1" applyBorder="1" applyAlignment="1">
      <alignment horizontal="right"/>
    </xf>
    <xf numFmtId="3" fontId="14" fillId="3" borderId="2" xfId="0" applyNumberFormat="1" applyFont="1" applyFill="1" applyBorder="1"/>
    <xf numFmtId="3" fontId="18" fillId="3" borderId="2" xfId="0" applyNumberFormat="1" applyFont="1" applyFill="1" applyBorder="1"/>
    <xf numFmtId="3" fontId="18" fillId="3" borderId="14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3" fontId="14" fillId="0" borderId="18" xfId="0" applyNumberFormat="1" applyFont="1" applyBorder="1"/>
    <xf numFmtId="3" fontId="13" fillId="0" borderId="13" xfId="0" applyNumberFormat="1" applyFont="1" applyBorder="1"/>
    <xf numFmtId="166" fontId="14" fillId="3" borderId="18" xfId="0" applyNumberFormat="1" applyFont="1" applyFill="1" applyBorder="1"/>
    <xf numFmtId="166" fontId="13" fillId="3" borderId="0" xfId="0" applyNumberFormat="1" applyFont="1" applyFill="1"/>
    <xf numFmtId="166" fontId="14" fillId="3" borderId="12" xfId="0" applyNumberFormat="1" applyFont="1" applyFill="1" applyBorder="1"/>
    <xf numFmtId="166" fontId="13" fillId="3" borderId="12" xfId="0" applyNumberFormat="1" applyFont="1" applyFill="1" applyBorder="1"/>
    <xf numFmtId="166" fontId="13" fillId="3" borderId="13" xfId="0" applyNumberFormat="1" applyFont="1" applyFill="1" applyBorder="1"/>
    <xf numFmtId="166" fontId="14" fillId="3" borderId="19" xfId="0" applyNumberFormat="1" applyFont="1" applyFill="1" applyBorder="1"/>
    <xf numFmtId="166" fontId="14" fillId="3" borderId="11" xfId="0" applyNumberFormat="1" applyFont="1" applyFill="1" applyBorder="1"/>
    <xf numFmtId="166" fontId="14" fillId="3" borderId="13" xfId="0" applyNumberFormat="1" applyFont="1" applyFill="1" applyBorder="1"/>
    <xf numFmtId="166" fontId="16" fillId="3" borderId="0" xfId="0" applyNumberFormat="1" applyFont="1" applyFill="1" applyAlignment="1">
      <alignment horizontal="center"/>
    </xf>
    <xf numFmtId="166" fontId="13" fillId="0" borderId="12" xfId="0" applyNumberFormat="1" applyFont="1" applyBorder="1"/>
    <xf numFmtId="166" fontId="16" fillId="3" borderId="2" xfId="0" applyNumberFormat="1" applyFont="1" applyFill="1" applyBorder="1" applyAlignment="1">
      <alignment horizontal="center"/>
    </xf>
    <xf numFmtId="166" fontId="14" fillId="0" borderId="12" xfId="0" applyNumberFormat="1" applyFont="1" applyBorder="1"/>
    <xf numFmtId="166" fontId="13" fillId="0" borderId="13" xfId="0" applyNumberFormat="1" applyFont="1" applyBorder="1"/>
    <xf numFmtId="166" fontId="14" fillId="0" borderId="13" xfId="0" applyNumberFormat="1" applyFont="1" applyBorder="1"/>
    <xf numFmtId="4" fontId="13" fillId="0" borderId="0" xfId="0" applyNumberFormat="1" applyFont="1"/>
    <xf numFmtId="3" fontId="14" fillId="3" borderId="12" xfId="0" applyNumberFormat="1" applyFont="1" applyFill="1" applyBorder="1" applyAlignment="1">
      <alignment horizontal="center"/>
    </xf>
    <xf numFmtId="49" fontId="14" fillId="3" borderId="12" xfId="0" applyNumberFormat="1" applyFont="1" applyFill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9" fontId="13" fillId="0" borderId="0" xfId="0" applyNumberFormat="1" applyFont="1"/>
    <xf numFmtId="10" fontId="13" fillId="0" borderId="0" xfId="0" applyNumberFormat="1" applyFont="1"/>
    <xf numFmtId="166" fontId="13" fillId="0" borderId="0" xfId="0" applyNumberFormat="1" applyFont="1"/>
    <xf numFmtId="166" fontId="14" fillId="0" borderId="18" xfId="0" applyNumberFormat="1" applyFont="1" applyBorder="1"/>
    <xf numFmtId="166" fontId="13" fillId="0" borderId="11" xfId="0" applyNumberFormat="1" applyFont="1" applyBorder="1"/>
    <xf numFmtId="166" fontId="14" fillId="0" borderId="0" xfId="0" applyNumberFormat="1" applyFont="1"/>
    <xf numFmtId="0" fontId="12" fillId="0" borderId="0" xfId="9" applyFont="1"/>
    <xf numFmtId="0" fontId="12" fillId="0" borderId="0" xfId="9" applyFont="1" applyAlignment="1">
      <alignment horizontal="right"/>
    </xf>
    <xf numFmtId="0" fontId="12" fillId="0" borderId="0" xfId="9" applyFont="1" applyAlignment="1">
      <alignment horizontal="left"/>
    </xf>
    <xf numFmtId="0" fontId="13" fillId="0" borderId="0" xfId="14" applyFont="1"/>
    <xf numFmtId="3" fontId="13" fillId="0" borderId="0" xfId="14" applyNumberFormat="1" applyFont="1"/>
    <xf numFmtId="3" fontId="24" fillId="0" borderId="0" xfId="14" applyNumberFormat="1" applyFont="1"/>
    <xf numFmtId="0" fontId="13" fillId="0" borderId="1" xfId="0" applyFont="1" applyBorder="1"/>
    <xf numFmtId="0" fontId="13" fillId="0" borderId="6" xfId="0" applyFont="1" applyBorder="1"/>
    <xf numFmtId="0" fontId="14" fillId="0" borderId="6" xfId="0" applyFont="1" applyBorder="1"/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0" fontId="13" fillId="0" borderId="8" xfId="0" applyFont="1" applyBorder="1"/>
    <xf numFmtId="0" fontId="14" fillId="0" borderId="8" xfId="0" applyFont="1" applyBorder="1"/>
    <xf numFmtId="4" fontId="13" fillId="3" borderId="0" xfId="0" applyNumberFormat="1" applyFont="1" applyFill="1"/>
    <xf numFmtId="14" fontId="19" fillId="4" borderId="0" xfId="0" applyNumberFormat="1" applyFont="1" applyFill="1" applyAlignment="1">
      <alignment horizontal="center"/>
    </xf>
    <xf numFmtId="166" fontId="14" fillId="3" borderId="0" xfId="0" applyNumberFormat="1" applyFont="1" applyFill="1"/>
    <xf numFmtId="3" fontId="13" fillId="5" borderId="0" xfId="0" applyNumberFormat="1" applyFont="1" applyFill="1"/>
    <xf numFmtId="169" fontId="13" fillId="0" borderId="0" xfId="0" applyNumberFormat="1" applyFont="1"/>
    <xf numFmtId="169" fontId="0" fillId="0" borderId="0" xfId="0" applyNumberFormat="1"/>
    <xf numFmtId="166" fontId="14" fillId="0" borderId="12" xfId="0" applyNumberFormat="1" applyFont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166" fontId="14" fillId="0" borderId="12" xfId="0" applyNumberFormat="1" applyFont="1" applyBorder="1" applyAlignment="1">
      <alignment horizontal="right"/>
    </xf>
    <xf numFmtId="3" fontId="14" fillId="6" borderId="12" xfId="0" applyNumberFormat="1" applyFont="1" applyFill="1" applyBorder="1"/>
    <xf numFmtId="166" fontId="14" fillId="3" borderId="12" xfId="0" applyNumberFormat="1" applyFont="1" applyFill="1" applyBorder="1" applyAlignment="1">
      <alignment horizontal="center"/>
    </xf>
    <xf numFmtId="3" fontId="14" fillId="0" borderId="12" xfId="0" quotePrefix="1" applyNumberFormat="1" applyFont="1" applyBorder="1" applyAlignment="1">
      <alignment horizontal="center"/>
    </xf>
    <xf numFmtId="3" fontId="14" fillId="0" borderId="14" xfId="0" applyNumberFormat="1" applyFont="1" applyBorder="1"/>
    <xf numFmtId="0" fontId="13" fillId="0" borderId="0" xfId="9" applyFont="1"/>
    <xf numFmtId="0" fontId="14" fillId="0" borderId="0" xfId="9" applyFont="1"/>
    <xf numFmtId="0" fontId="13" fillId="3" borderId="0" xfId="9" applyFont="1" applyFill="1"/>
    <xf numFmtId="0" fontId="22" fillId="0" borderId="0" xfId="9" applyFont="1"/>
    <xf numFmtId="0" fontId="22" fillId="3" borderId="0" xfId="9" applyFont="1" applyFill="1"/>
    <xf numFmtId="0" fontId="13" fillId="0" borderId="0" xfId="9" applyFont="1" applyAlignment="1">
      <alignment horizontal="center"/>
    </xf>
    <xf numFmtId="0" fontId="13" fillId="3" borderId="0" xfId="9" applyFont="1" applyFill="1" applyAlignment="1">
      <alignment horizontal="center"/>
    </xf>
    <xf numFmtId="0" fontId="21" fillId="4" borderId="1" xfId="9" applyFont="1" applyFill="1" applyBorder="1"/>
    <xf numFmtId="0" fontId="19" fillId="4" borderId="2" xfId="9" applyFont="1" applyFill="1" applyBorder="1"/>
    <xf numFmtId="0" fontId="21" fillId="4" borderId="2" xfId="9" applyFont="1" applyFill="1" applyBorder="1"/>
    <xf numFmtId="14" fontId="19" fillId="4" borderId="2" xfId="9" applyNumberFormat="1" applyFont="1" applyFill="1" applyBorder="1" applyAlignment="1">
      <alignment horizontal="center"/>
    </xf>
    <xf numFmtId="0" fontId="14" fillId="0" borderId="0" xfId="9" applyFont="1" applyAlignment="1">
      <alignment horizontal="center"/>
    </xf>
    <xf numFmtId="4" fontId="14" fillId="3" borderId="0" xfId="9" applyNumberFormat="1" applyFont="1" applyFill="1" applyAlignment="1">
      <alignment horizontal="center"/>
    </xf>
    <xf numFmtId="0" fontId="13" fillId="0" borderId="1" xfId="9" applyFont="1" applyBorder="1"/>
    <xf numFmtId="0" fontId="14" fillId="0" borderId="2" xfId="9" applyFont="1" applyBorder="1"/>
    <xf numFmtId="0" fontId="13" fillId="0" borderId="2" xfId="9" applyFont="1" applyBorder="1"/>
    <xf numFmtId="3" fontId="14" fillId="0" borderId="18" xfId="9" applyNumberFormat="1" applyFont="1" applyBorder="1"/>
    <xf numFmtId="166" fontId="14" fillId="3" borderId="18" xfId="9" applyNumberFormat="1" applyFont="1" applyFill="1" applyBorder="1"/>
    <xf numFmtId="0" fontId="13" fillId="0" borderId="6" xfId="9" applyFont="1" applyBorder="1"/>
    <xf numFmtId="0" fontId="13" fillId="0" borderId="7" xfId="9" applyFont="1" applyBorder="1"/>
    <xf numFmtId="3" fontId="13" fillId="0" borderId="12" xfId="9" applyNumberFormat="1" applyFont="1" applyBorder="1"/>
    <xf numFmtId="166" fontId="13" fillId="3" borderId="11" xfId="9" applyNumberFormat="1" applyFont="1" applyFill="1" applyBorder="1"/>
    <xf numFmtId="166" fontId="13" fillId="3" borderId="0" xfId="9" applyNumberFormat="1" applyFont="1" applyFill="1"/>
    <xf numFmtId="0" fontId="14" fillId="0" borderId="6" xfId="9" applyFont="1" applyBorder="1"/>
    <xf numFmtId="3" fontId="14" fillId="0" borderId="12" xfId="9" applyNumberFormat="1" applyFont="1" applyBorder="1" applyAlignment="1">
      <alignment horizontal="center"/>
    </xf>
    <xf numFmtId="166" fontId="14" fillId="3" borderId="12" xfId="9" applyNumberFormat="1" applyFont="1" applyFill="1" applyBorder="1"/>
    <xf numFmtId="0" fontId="13" fillId="0" borderId="0" xfId="9" applyFont="1" applyAlignment="1">
      <alignment horizontal="right"/>
    </xf>
    <xf numFmtId="3" fontId="13" fillId="0" borderId="12" xfId="9" applyNumberFormat="1" applyFont="1" applyBorder="1" applyAlignment="1">
      <alignment horizontal="center"/>
    </xf>
    <xf numFmtId="166" fontId="13" fillId="3" borderId="12" xfId="9" applyNumberFormat="1" applyFont="1" applyFill="1" applyBorder="1"/>
    <xf numFmtId="0" fontId="13" fillId="0" borderId="6" xfId="9" applyFont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3" fillId="0" borderId="0" xfId="7" applyFont="1" applyAlignment="1">
      <alignment horizontal="right"/>
    </xf>
    <xf numFmtId="0" fontId="13" fillId="0" borderId="0" xfId="7" applyFont="1"/>
    <xf numFmtId="0" fontId="13" fillId="0" borderId="8" xfId="9" applyFont="1" applyBorder="1" applyAlignment="1">
      <alignment horizontal="center"/>
    </xf>
    <xf numFmtId="0" fontId="13" fillId="0" borderId="9" xfId="9" applyFont="1" applyBorder="1"/>
    <xf numFmtId="0" fontId="13" fillId="0" borderId="10" xfId="9" applyFont="1" applyBorder="1"/>
    <xf numFmtId="3" fontId="13" fillId="0" borderId="13" xfId="9" applyNumberFormat="1" applyFont="1" applyBorder="1"/>
    <xf numFmtId="166" fontId="13" fillId="3" borderId="13" xfId="9" applyNumberFormat="1" applyFont="1" applyFill="1" applyBorder="1"/>
    <xf numFmtId="0" fontId="14" fillId="0" borderId="0" xfId="9" applyFont="1" applyAlignment="1">
      <alignment horizontal="left"/>
    </xf>
    <xf numFmtId="3" fontId="13" fillId="0" borderId="0" xfId="9" applyNumberFormat="1" applyFont="1"/>
    <xf numFmtId="0" fontId="13" fillId="0" borderId="3" xfId="9" applyFont="1" applyBorder="1"/>
    <xf numFmtId="0" fontId="13" fillId="0" borderId="4" xfId="9" applyFont="1" applyBorder="1"/>
    <xf numFmtId="0" fontId="13" fillId="0" borderId="5" xfId="9" applyFont="1" applyBorder="1"/>
    <xf numFmtId="3" fontId="13" fillId="0" borderId="11" xfId="9" applyNumberFormat="1" applyFont="1" applyBorder="1"/>
    <xf numFmtId="166" fontId="13" fillId="3" borderId="12" xfId="9" applyNumberFormat="1" applyFont="1" applyFill="1" applyBorder="1" applyAlignment="1">
      <alignment horizontal="center"/>
    </xf>
    <xf numFmtId="3" fontId="14" fillId="0" borderId="12" xfId="9" applyNumberFormat="1" applyFont="1" applyBorder="1"/>
    <xf numFmtId="0" fontId="13" fillId="3" borderId="8" xfId="9" applyFont="1" applyFill="1" applyBorder="1" applyAlignment="1">
      <alignment horizontal="center"/>
    </xf>
    <xf numFmtId="0" fontId="13" fillId="3" borderId="9" xfId="9" applyFont="1" applyFill="1" applyBorder="1"/>
    <xf numFmtId="0" fontId="13" fillId="3" borderId="10" xfId="9" applyFont="1" applyFill="1" applyBorder="1"/>
    <xf numFmtId="166" fontId="14" fillId="3" borderId="19" xfId="9" applyNumberFormat="1" applyFont="1" applyFill="1" applyBorder="1"/>
    <xf numFmtId="3" fontId="14" fillId="0" borderId="0" xfId="9" applyNumberFormat="1" applyFont="1"/>
    <xf numFmtId="3" fontId="14" fillId="3" borderId="0" xfId="9" applyNumberFormat="1" applyFont="1" applyFill="1"/>
    <xf numFmtId="0" fontId="14" fillId="2" borderId="3" xfId="9" applyFont="1" applyFill="1" applyBorder="1"/>
    <xf numFmtId="0" fontId="13" fillId="2" borderId="4" xfId="9" applyFont="1" applyFill="1" applyBorder="1"/>
    <xf numFmtId="0" fontId="13" fillId="2" borderId="5" xfId="9" applyFont="1" applyFill="1" applyBorder="1"/>
    <xf numFmtId="3" fontId="14" fillId="0" borderId="11" xfId="9" applyNumberFormat="1" applyFont="1" applyBorder="1"/>
    <xf numFmtId="166" fontId="14" fillId="3" borderId="11" xfId="9" applyNumberFormat="1" applyFont="1" applyFill="1" applyBorder="1"/>
    <xf numFmtId="0" fontId="14" fillId="0" borderId="0" xfId="9" applyFont="1" applyAlignment="1">
      <alignment horizontal="right"/>
    </xf>
    <xf numFmtId="0" fontId="14" fillId="0" borderId="0" xfId="27" applyFont="1" applyAlignment="1">
      <alignment horizontal="right"/>
    </xf>
    <xf numFmtId="0" fontId="14" fillId="0" borderId="0" xfId="27" applyFont="1" applyAlignment="1">
      <alignment horizontal="left"/>
    </xf>
    <xf numFmtId="0" fontId="13" fillId="0" borderId="8" xfId="9" applyFont="1" applyBorder="1"/>
    <xf numFmtId="0" fontId="13" fillId="0" borderId="9" xfId="9" applyFont="1" applyBorder="1" applyAlignment="1">
      <alignment horizontal="center"/>
    </xf>
    <xf numFmtId="0" fontId="13" fillId="0" borderId="0" xfId="9" applyFont="1" applyAlignment="1">
      <alignment horizontal="left"/>
    </xf>
    <xf numFmtId="166" fontId="13" fillId="0" borderId="12" xfId="9" applyNumberFormat="1" applyFont="1" applyBorder="1"/>
    <xf numFmtId="0" fontId="14" fillId="0" borderId="7" xfId="9" applyFont="1" applyBorder="1"/>
    <xf numFmtId="166" fontId="14" fillId="0" borderId="12" xfId="9" applyNumberFormat="1" applyFont="1" applyBorder="1"/>
    <xf numFmtId="0" fontId="14" fillId="0" borderId="8" xfId="9" applyFont="1" applyBorder="1"/>
    <xf numFmtId="0" fontId="14" fillId="0" borderId="9" xfId="9" applyFont="1" applyBorder="1" applyAlignment="1">
      <alignment horizontal="left"/>
    </xf>
    <xf numFmtId="0" fontId="14" fillId="0" borderId="9" xfId="9" applyFont="1" applyBorder="1"/>
    <xf numFmtId="0" fontId="14" fillId="0" borderId="10" xfId="9" applyFont="1" applyBorder="1"/>
    <xf numFmtId="3" fontId="14" fillId="0" borderId="13" xfId="9" applyNumberFormat="1" applyFont="1" applyBorder="1"/>
    <xf numFmtId="166" fontId="14" fillId="3" borderId="13" xfId="9" applyNumberFormat="1" applyFont="1" applyFill="1" applyBorder="1"/>
    <xf numFmtId="166" fontId="14" fillId="3" borderId="12" xfId="9" applyNumberFormat="1" applyFont="1" applyFill="1" applyBorder="1" applyAlignment="1">
      <alignment horizontal="right"/>
    </xf>
    <xf numFmtId="166" fontId="14" fillId="3" borderId="12" xfId="9" applyNumberFormat="1" applyFont="1" applyFill="1" applyBorder="1" applyAlignment="1">
      <alignment horizontal="center"/>
    </xf>
    <xf numFmtId="0" fontId="13" fillId="3" borderId="8" xfId="9" applyFont="1" applyFill="1" applyBorder="1"/>
    <xf numFmtId="0" fontId="14" fillId="3" borderId="9" xfId="9" applyFont="1" applyFill="1" applyBorder="1" applyAlignment="1">
      <alignment horizontal="left"/>
    </xf>
    <xf numFmtId="0" fontId="13" fillId="3" borderId="9" xfId="9" applyFont="1" applyFill="1" applyBorder="1" applyAlignment="1">
      <alignment horizontal="left"/>
    </xf>
    <xf numFmtId="3" fontId="13" fillId="3" borderId="0" xfId="9" applyNumberFormat="1" applyFont="1" applyFill="1"/>
    <xf numFmtId="169" fontId="13" fillId="3" borderId="0" xfId="9" applyNumberFormat="1" applyFont="1" applyFill="1"/>
    <xf numFmtId="4" fontId="13" fillId="3" borderId="0" xfId="9" applyNumberFormat="1" applyFont="1" applyFill="1"/>
    <xf numFmtId="166" fontId="13" fillId="0" borderId="0" xfId="9" applyNumberFormat="1" applyFont="1"/>
    <xf numFmtId="3" fontId="13" fillId="0" borderId="0" xfId="7" applyNumberFormat="1" applyFont="1"/>
    <xf numFmtId="3" fontId="14" fillId="0" borderId="0" xfId="7" applyNumberFormat="1" applyFont="1"/>
    <xf numFmtId="3" fontId="13" fillId="3" borderId="0" xfId="7" applyNumberFormat="1" applyFont="1" applyFill="1"/>
    <xf numFmtId="0" fontId="13" fillId="3" borderId="0" xfId="7" applyFont="1" applyFill="1"/>
    <xf numFmtId="0" fontId="13" fillId="0" borderId="0" xfId="7" applyFont="1" applyAlignment="1">
      <alignment horizontal="center"/>
    </xf>
    <xf numFmtId="0" fontId="13" fillId="3" borderId="0" xfId="7" applyFont="1" applyFill="1" applyAlignment="1">
      <alignment horizontal="center"/>
    </xf>
    <xf numFmtId="0" fontId="22" fillId="0" borderId="0" xfId="7" applyFont="1"/>
    <xf numFmtId="0" fontId="22" fillId="3" borderId="0" xfId="7" applyFont="1" applyFill="1"/>
    <xf numFmtId="3" fontId="21" fillId="4" borderId="1" xfId="7" applyNumberFormat="1" applyFont="1" applyFill="1" applyBorder="1"/>
    <xf numFmtId="3" fontId="21" fillId="4" borderId="2" xfId="7" applyNumberFormat="1" applyFont="1" applyFill="1" applyBorder="1"/>
    <xf numFmtId="3" fontId="23" fillId="4" borderId="2" xfId="7" applyNumberFormat="1" applyFont="1" applyFill="1" applyBorder="1" applyAlignment="1">
      <alignment horizontal="center"/>
    </xf>
    <xf numFmtId="14" fontId="19" fillId="4" borderId="2" xfId="7" applyNumberFormat="1" applyFont="1" applyFill="1" applyBorder="1" applyAlignment="1">
      <alignment horizontal="center"/>
    </xf>
    <xf numFmtId="0" fontId="21" fillId="4" borderId="2" xfId="7" applyFont="1" applyFill="1" applyBorder="1"/>
    <xf numFmtId="14" fontId="19" fillId="4" borderId="14" xfId="7" applyNumberFormat="1" applyFont="1" applyFill="1" applyBorder="1" applyAlignment="1">
      <alignment horizontal="center"/>
    </xf>
    <xf numFmtId="3" fontId="16" fillId="3" borderId="0" xfId="7" applyNumberFormat="1" applyFont="1" applyFill="1" applyAlignment="1">
      <alignment horizontal="center"/>
    </xf>
    <xf numFmtId="3" fontId="13" fillId="0" borderId="3" xfId="7" applyNumberFormat="1" applyFont="1" applyBorder="1"/>
    <xf numFmtId="3" fontId="13" fillId="0" borderId="4" xfId="7" applyNumberFormat="1" applyFont="1" applyBorder="1"/>
    <xf numFmtId="3" fontId="13" fillId="3" borderId="4" xfId="7" applyNumberFormat="1" applyFont="1" applyFill="1" applyBorder="1"/>
    <xf numFmtId="3" fontId="13" fillId="3" borderId="5" xfId="7" applyNumberFormat="1" applyFont="1" applyFill="1" applyBorder="1"/>
    <xf numFmtId="3" fontId="13" fillId="0" borderId="11" xfId="7" applyNumberFormat="1" applyFont="1" applyBorder="1"/>
    <xf numFmtId="3" fontId="14" fillId="3" borderId="6" xfId="7" applyNumberFormat="1" applyFont="1" applyFill="1" applyBorder="1" applyAlignment="1">
      <alignment horizontal="right"/>
    </xf>
    <xf numFmtId="3" fontId="17" fillId="3" borderId="0" xfId="7" applyNumberFormat="1" applyFont="1" applyFill="1"/>
    <xf numFmtId="3" fontId="13" fillId="3" borderId="7" xfId="7" applyNumberFormat="1" applyFont="1" applyFill="1" applyBorder="1"/>
    <xf numFmtId="3" fontId="13" fillId="0" borderId="12" xfId="7" applyNumberFormat="1" applyFont="1" applyBorder="1"/>
    <xf numFmtId="3" fontId="13" fillId="0" borderId="6" xfId="7" applyNumberFormat="1" applyFont="1" applyBorder="1"/>
    <xf numFmtId="3" fontId="13" fillId="0" borderId="7" xfId="7" applyNumberFormat="1" applyFont="1" applyBorder="1"/>
    <xf numFmtId="3" fontId="14" fillId="0" borderId="6" xfId="7" applyNumberFormat="1" applyFont="1" applyBorder="1" applyAlignment="1">
      <alignment horizontal="left"/>
    </xf>
    <xf numFmtId="3" fontId="14" fillId="0" borderId="12" xfId="7" applyNumberFormat="1" applyFont="1" applyBorder="1" applyAlignment="1">
      <alignment horizontal="center"/>
    </xf>
    <xf numFmtId="169" fontId="14" fillId="3" borderId="12" xfId="7" applyNumberFormat="1" applyFont="1" applyFill="1" applyBorder="1"/>
    <xf numFmtId="166" fontId="16" fillId="3" borderId="0" xfId="7" applyNumberFormat="1" applyFont="1" applyFill="1" applyAlignment="1">
      <alignment horizontal="center"/>
    </xf>
    <xf numFmtId="166" fontId="14" fillId="3" borderId="12" xfId="7" applyNumberFormat="1" applyFont="1" applyFill="1" applyBorder="1"/>
    <xf numFmtId="10" fontId="13" fillId="0" borderId="0" xfId="7" applyNumberFormat="1" applyFont="1"/>
    <xf numFmtId="3" fontId="13" fillId="0" borderId="6" xfId="7" applyNumberFormat="1" applyFont="1" applyBorder="1" applyAlignment="1">
      <alignment horizontal="right"/>
    </xf>
    <xf numFmtId="3" fontId="13" fillId="0" borderId="0" xfId="7" applyNumberFormat="1" applyFont="1" applyAlignment="1">
      <alignment horizontal="right"/>
    </xf>
    <xf numFmtId="3" fontId="14" fillId="0" borderId="12" xfId="7" applyNumberFormat="1" applyFont="1" applyBorder="1"/>
    <xf numFmtId="169" fontId="13" fillId="3" borderId="12" xfId="7" applyNumberFormat="1" applyFont="1" applyFill="1" applyBorder="1"/>
    <xf numFmtId="166" fontId="13" fillId="3" borderId="12" xfId="7" applyNumberFormat="1" applyFont="1" applyFill="1" applyBorder="1"/>
    <xf numFmtId="166" fontId="13" fillId="3" borderId="12" xfId="7" applyNumberFormat="1" applyFont="1" applyFill="1" applyBorder="1" applyAlignment="1">
      <alignment horizontal="center"/>
    </xf>
    <xf numFmtId="3" fontId="13" fillId="0" borderId="12" xfId="7" applyNumberFormat="1" applyFont="1" applyBorder="1" applyAlignment="1">
      <alignment horizontal="center"/>
    </xf>
    <xf numFmtId="3" fontId="14" fillId="0" borderId="0" xfId="7" applyNumberFormat="1" applyFont="1" applyAlignment="1">
      <alignment horizontal="left"/>
    </xf>
    <xf numFmtId="3" fontId="14" fillId="0" borderId="12" xfId="7" quotePrefix="1" applyNumberFormat="1" applyFont="1" applyBorder="1" applyAlignment="1">
      <alignment horizontal="center"/>
    </xf>
    <xf numFmtId="166" fontId="14" fillId="3" borderId="12" xfId="7" applyNumberFormat="1" applyFont="1" applyFill="1" applyBorder="1" applyAlignment="1">
      <alignment horizontal="center"/>
    </xf>
    <xf numFmtId="3" fontId="13" fillId="0" borderId="0" xfId="7" applyNumberFormat="1" applyFont="1" applyAlignment="1">
      <alignment horizontal="center"/>
    </xf>
    <xf numFmtId="169" fontId="13" fillId="0" borderId="12" xfId="7" applyNumberFormat="1" applyFont="1" applyBorder="1"/>
    <xf numFmtId="166" fontId="13" fillId="0" borderId="12" xfId="7" applyNumberFormat="1" applyFont="1" applyBorder="1"/>
    <xf numFmtId="3" fontId="20" fillId="3" borderId="1" xfId="7" applyNumberFormat="1" applyFont="1" applyFill="1" applyBorder="1" applyAlignment="1">
      <alignment horizontal="right"/>
    </xf>
    <xf numFmtId="3" fontId="14" fillId="3" borderId="2" xfId="7" applyNumberFormat="1" applyFont="1" applyFill="1" applyBorder="1"/>
    <xf numFmtId="3" fontId="18" fillId="3" borderId="2" xfId="7" applyNumberFormat="1" applyFont="1" applyFill="1" applyBorder="1"/>
    <xf numFmtId="3" fontId="18" fillId="3" borderId="14" xfId="7" applyNumberFormat="1" applyFont="1" applyFill="1" applyBorder="1"/>
    <xf numFmtId="3" fontId="16" fillId="3" borderId="2" xfId="7" applyNumberFormat="1" applyFont="1" applyFill="1" applyBorder="1" applyAlignment="1">
      <alignment horizontal="center"/>
    </xf>
    <xf numFmtId="3" fontId="14" fillId="0" borderId="18" xfId="7" applyNumberFormat="1" applyFont="1" applyBorder="1"/>
    <xf numFmtId="169" fontId="14" fillId="3" borderId="18" xfId="7" applyNumberFormat="1" applyFont="1" applyFill="1" applyBorder="1"/>
    <xf numFmtId="166" fontId="16" fillId="3" borderId="2" xfId="7" applyNumberFormat="1" applyFont="1" applyFill="1" applyBorder="1" applyAlignment="1">
      <alignment horizontal="center"/>
    </xf>
    <xf numFmtId="166" fontId="14" fillId="3" borderId="18" xfId="7" applyNumberFormat="1" applyFont="1" applyFill="1" applyBorder="1"/>
    <xf numFmtId="170" fontId="13" fillId="3" borderId="12" xfId="7" applyNumberFormat="1" applyFont="1" applyFill="1" applyBorder="1" applyAlignment="1">
      <alignment horizontal="center"/>
    </xf>
    <xf numFmtId="170" fontId="13" fillId="3" borderId="12" xfId="7" applyNumberFormat="1" applyFont="1" applyFill="1" applyBorder="1"/>
    <xf numFmtId="3" fontId="13" fillId="3" borderId="6" xfId="7" applyNumberFormat="1" applyFont="1" applyFill="1" applyBorder="1"/>
    <xf numFmtId="3" fontId="14" fillId="3" borderId="0" xfId="7" applyNumberFormat="1" applyFont="1" applyFill="1" applyAlignment="1">
      <alignment horizontal="left"/>
    </xf>
    <xf numFmtId="3" fontId="13" fillId="3" borderId="0" xfId="7" applyNumberFormat="1" applyFont="1" applyFill="1" applyAlignment="1">
      <alignment horizontal="left"/>
    </xf>
    <xf numFmtId="3" fontId="20" fillId="3" borderId="3" xfId="7" applyNumberFormat="1" applyFont="1" applyFill="1" applyBorder="1" applyAlignment="1">
      <alignment horizontal="right"/>
    </xf>
    <xf numFmtId="3" fontId="14" fillId="3" borderId="0" xfId="7" applyNumberFormat="1" applyFont="1" applyFill="1"/>
    <xf numFmtId="3" fontId="18" fillId="3" borderId="0" xfId="7" applyNumberFormat="1" applyFont="1" applyFill="1"/>
    <xf numFmtId="3" fontId="18" fillId="3" borderId="7" xfId="7" applyNumberFormat="1" applyFont="1" applyFill="1" applyBorder="1"/>
    <xf numFmtId="169" fontId="13" fillId="3" borderId="11" xfId="7" applyNumberFormat="1" applyFont="1" applyFill="1" applyBorder="1"/>
    <xf numFmtId="166" fontId="16" fillId="3" borderId="4" xfId="7" applyNumberFormat="1" applyFont="1" applyFill="1" applyBorder="1" applyAlignment="1">
      <alignment horizontal="center"/>
    </xf>
    <xf numFmtId="166" fontId="13" fillId="3" borderId="11" xfId="7" applyNumberFormat="1" applyFont="1" applyFill="1" applyBorder="1"/>
    <xf numFmtId="3" fontId="20" fillId="3" borderId="8" xfId="7" applyNumberFormat="1" applyFont="1" applyFill="1" applyBorder="1" applyAlignment="1">
      <alignment horizontal="right"/>
    </xf>
    <xf numFmtId="3" fontId="14" fillId="3" borderId="9" xfId="7" applyNumberFormat="1" applyFont="1" applyFill="1" applyBorder="1"/>
    <xf numFmtId="3" fontId="13" fillId="0" borderId="9" xfId="7" applyNumberFormat="1" applyFont="1" applyBorder="1"/>
    <xf numFmtId="3" fontId="18" fillId="3" borderId="9" xfId="7" applyNumberFormat="1" applyFont="1" applyFill="1" applyBorder="1"/>
    <xf numFmtId="3" fontId="18" fillId="3" borderId="10" xfId="7" applyNumberFormat="1" applyFont="1" applyFill="1" applyBorder="1"/>
    <xf numFmtId="3" fontId="16" fillId="3" borderId="9" xfId="7" applyNumberFormat="1" applyFont="1" applyFill="1" applyBorder="1" applyAlignment="1">
      <alignment horizontal="center"/>
    </xf>
    <xf numFmtId="3" fontId="13" fillId="0" borderId="13" xfId="7" applyNumberFormat="1" applyFont="1" applyBorder="1" applyAlignment="1">
      <alignment horizontal="center"/>
    </xf>
    <xf numFmtId="169" fontId="13" fillId="3" borderId="13" xfId="7" applyNumberFormat="1" applyFont="1" applyFill="1" applyBorder="1"/>
    <xf numFmtId="166" fontId="16" fillId="3" borderId="9" xfId="7" applyNumberFormat="1" applyFont="1" applyFill="1" applyBorder="1" applyAlignment="1">
      <alignment horizontal="center"/>
    </xf>
    <xf numFmtId="166" fontId="13" fillId="3" borderId="13" xfId="7" applyNumberFormat="1" applyFont="1" applyFill="1" applyBorder="1"/>
    <xf numFmtId="3" fontId="20" fillId="3" borderId="8" xfId="7" applyNumberFormat="1" applyFont="1" applyFill="1" applyBorder="1"/>
    <xf numFmtId="3" fontId="13" fillId="3" borderId="9" xfId="7" applyNumberFormat="1" applyFont="1" applyFill="1" applyBorder="1"/>
    <xf numFmtId="3" fontId="14" fillId="0" borderId="13" xfId="7" applyNumberFormat="1" applyFont="1" applyBorder="1"/>
    <xf numFmtId="171" fontId="13" fillId="0" borderId="0" xfId="7" applyNumberFormat="1" applyFont="1"/>
    <xf numFmtId="3" fontId="14" fillId="3" borderId="16" xfId="0" applyNumberFormat="1" applyFont="1" applyFill="1" applyBorder="1" applyAlignment="1">
      <alignment horizontal="center"/>
    </xf>
    <xf numFmtId="3" fontId="14" fillId="3" borderId="15" xfId="0" applyNumberFormat="1" applyFont="1" applyFill="1" applyBorder="1" applyAlignment="1">
      <alignment horizontal="center"/>
    </xf>
    <xf numFmtId="3" fontId="14" fillId="3" borderId="17" xfId="0" applyNumberFormat="1" applyFont="1" applyFill="1" applyBorder="1" applyAlignment="1">
      <alignment horizontal="center"/>
    </xf>
    <xf numFmtId="3" fontId="14" fillId="3" borderId="16" xfId="9" applyNumberFormat="1" applyFont="1" applyFill="1" applyBorder="1" applyAlignment="1">
      <alignment horizontal="center"/>
    </xf>
    <xf numFmtId="3" fontId="14" fillId="3" borderId="15" xfId="9" applyNumberFormat="1" applyFont="1" applyFill="1" applyBorder="1" applyAlignment="1">
      <alignment horizontal="center"/>
    </xf>
    <xf numFmtId="3" fontId="14" fillId="3" borderId="17" xfId="9" applyNumberFormat="1" applyFont="1" applyFill="1" applyBorder="1" applyAlignment="1">
      <alignment horizontal="center"/>
    </xf>
  </cellXfs>
  <cellStyles count="29">
    <cellStyle name="Áreas" xfId="1" xr:uid="{00000000-0005-0000-0000-000000000000}"/>
    <cellStyle name="E1" xfId="2" xr:uid="{00000000-0005-0000-0000-000001000000}"/>
    <cellStyle name="E2" xfId="3" xr:uid="{00000000-0005-0000-0000-000002000000}"/>
    <cellStyle name="Millares [0] 2" xfId="4" xr:uid="{00000000-0005-0000-0000-000003000000}"/>
    <cellStyle name="Millares 2" xfId="5" xr:uid="{00000000-0005-0000-0000-000004000000}"/>
    <cellStyle name="Moneda 2" xfId="6" xr:uid="{00000000-0005-0000-0000-000005000000}"/>
    <cellStyle name="Moneda 2 2" xfId="24" xr:uid="{8FC382A3-460E-4F48-8612-5A48EA2E040F}"/>
    <cellStyle name="Normal" xfId="0" builtinId="0"/>
    <cellStyle name="Normal 12" xfId="7" xr:uid="{00000000-0005-0000-0000-000007000000}"/>
    <cellStyle name="Normal 15" xfId="8" xr:uid="{00000000-0005-0000-0000-000008000000}"/>
    <cellStyle name="Normal 2" xfId="9" xr:uid="{00000000-0005-0000-0000-000009000000}"/>
    <cellStyle name="Normal 2 2" xfId="10" xr:uid="{00000000-0005-0000-0000-00000A000000}"/>
    <cellStyle name="Normal 2 2 3" xfId="11" xr:uid="{00000000-0005-0000-0000-00000B000000}"/>
    <cellStyle name="Normal 26" xfId="12" xr:uid="{00000000-0005-0000-0000-00000C000000}"/>
    <cellStyle name="Normal 3" xfId="13" xr:uid="{00000000-0005-0000-0000-00000D000000}"/>
    <cellStyle name="Normal 3 2" xfId="14" xr:uid="{00000000-0005-0000-0000-00000E000000}"/>
    <cellStyle name="Normal 3 3" xfId="25" xr:uid="{9732B2CC-B262-4E17-837C-8AED8365ED34}"/>
    <cellStyle name="Normal 4" xfId="15" xr:uid="{00000000-0005-0000-0000-00000F000000}"/>
    <cellStyle name="Normal 5" xfId="16" xr:uid="{00000000-0005-0000-0000-000010000000}"/>
    <cellStyle name="Normal 6" xfId="17" xr:uid="{00000000-0005-0000-0000-000011000000}"/>
    <cellStyle name="Normal 7" xfId="26" xr:uid="{6DA17402-79B5-488A-A9D8-2A433883C405}"/>
    <cellStyle name="Normal 8" xfId="27" xr:uid="{3ACF3E11-6533-415D-9933-E456045C4F9C}"/>
    <cellStyle name="Normal_V2.01" xfId="18" xr:uid="{00000000-0005-0000-0000-000012000000}"/>
    <cellStyle name="Normɡl_V2.01C_Libro12" xfId="19" xr:uid="{00000000-0005-0000-0000-000014000000}"/>
    <cellStyle name="Nuevoäreas" xfId="20" xr:uid="{00000000-0005-0000-0000-000015000000}"/>
    <cellStyle name="Porcentaje 2" xfId="21" xr:uid="{00000000-0005-0000-0000-000016000000}"/>
    <cellStyle name="Porcentaje 3" xfId="28" xr:uid="{F094F5AF-BEF0-4566-B6D0-560289591813}"/>
    <cellStyle name="Porcentual 2 2 2" xfId="22" xr:uid="{00000000-0005-0000-0000-000017000000}"/>
    <cellStyle name="STYLE1" xfId="23" xr:uid="{00000000-0005-0000-0000-000018000000}"/>
  </cellStyles>
  <dxfs count="0"/>
  <tableStyles count="0" defaultTableStyle="TableStyleMedium9" defaultPivotStyle="PivotStyleLight16"/>
  <colors>
    <mruColors>
      <color rgb="FF409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61E8-BAA6-46BC-AA86-1C081A3BE573}">
  <sheetPr>
    <pageSetUpPr fitToPage="1"/>
  </sheetPr>
  <dimension ref="A2:Y99"/>
  <sheetViews>
    <sheetView showGridLines="0" tabSelected="1" topLeftCell="A43" zoomScaleNormal="100" zoomScaleSheetLayoutView="100" workbookViewId="0">
      <selection activeCell="E81" sqref="E81"/>
    </sheetView>
  </sheetViews>
  <sheetFormatPr baseColWidth="10" defaultColWidth="0" defaultRowHeight="12.75" zeroHeight="1" x14ac:dyDescent="0.2"/>
  <cols>
    <col min="1" max="1" width="3.42578125" style="224" customWidth="1"/>
    <col min="2" max="2" width="7.5703125" style="224" hidden="1" customWidth="1"/>
    <col min="3" max="3" width="3.42578125" style="224" customWidth="1"/>
    <col min="4" max="4" width="1.7109375" style="224" customWidth="1"/>
    <col min="5" max="5" width="4" style="224" customWidth="1"/>
    <col min="6" max="6" width="14.5703125" style="224" customWidth="1"/>
    <col min="7" max="7" width="14.7109375" style="224" customWidth="1"/>
    <col min="8" max="8" width="9" style="224" customWidth="1"/>
    <col min="9" max="9" width="18" style="224" customWidth="1"/>
    <col min="10" max="10" width="1.5703125" style="226" hidden="1" customWidth="1"/>
    <col min="11" max="11" width="12.7109375" style="224" customWidth="1"/>
    <col min="12" max="12" width="5.28515625" style="226" hidden="1" customWidth="1"/>
    <col min="13" max="14" width="15.28515625" style="224" customWidth="1"/>
    <col min="15" max="15" width="5.28515625" style="226" hidden="1" customWidth="1"/>
    <col min="16" max="16" width="4.5703125" style="224" hidden="1" customWidth="1"/>
    <col min="17" max="18" width="4.7109375" style="224" hidden="1" customWidth="1"/>
    <col min="19" max="19" width="11.42578125" style="224" customWidth="1"/>
    <col min="20" max="25" width="0" style="224" hidden="1" customWidth="1"/>
    <col min="26" max="16384" width="11.42578125" style="224" hidden="1"/>
  </cols>
  <sheetData>
    <row r="2" spans="2:18" hidden="1" x14ac:dyDescent="0.2">
      <c r="D2" s="225" t="s">
        <v>353</v>
      </c>
    </row>
    <row r="3" spans="2:18" hidden="1" x14ac:dyDescent="0.2">
      <c r="D3" s="175" t="s">
        <v>412</v>
      </c>
    </row>
    <row r="4" spans="2:18" s="175" customFormat="1" x14ac:dyDescent="0.2">
      <c r="J4" s="227"/>
      <c r="K4" s="228"/>
      <c r="L4" s="227"/>
      <c r="M4" s="229"/>
      <c r="N4" s="229"/>
      <c r="O4" s="227"/>
      <c r="P4" s="227"/>
    </row>
    <row r="5" spans="2:18" s="230" customFormat="1" ht="18.75" x14ac:dyDescent="0.3">
      <c r="D5" s="230" t="s">
        <v>413</v>
      </c>
      <c r="J5" s="231"/>
      <c r="L5" s="231"/>
      <c r="M5" s="231"/>
      <c r="N5" s="231"/>
      <c r="O5" s="231"/>
      <c r="P5" s="231"/>
    </row>
    <row r="6" spans="2:18" x14ac:dyDescent="0.2">
      <c r="D6" s="232"/>
      <c r="E6" s="233"/>
      <c r="F6" s="233"/>
      <c r="G6" s="233"/>
      <c r="H6" s="233"/>
      <c r="I6" s="233"/>
      <c r="J6" s="234"/>
      <c r="K6" s="235" t="s">
        <v>1</v>
      </c>
      <c r="L6" s="234"/>
      <c r="M6" s="235">
        <v>45838</v>
      </c>
      <c r="N6" s="235">
        <v>45473</v>
      </c>
      <c r="O6" s="236"/>
      <c r="P6" s="237" t="s">
        <v>414</v>
      </c>
      <c r="R6" s="224" t="s">
        <v>323</v>
      </c>
    </row>
    <row r="7" spans="2:18" x14ac:dyDescent="0.2">
      <c r="F7" s="226"/>
      <c r="G7" s="226"/>
      <c r="H7" s="226"/>
      <c r="I7" s="226"/>
      <c r="J7" s="238"/>
      <c r="L7" s="238"/>
      <c r="O7" s="238"/>
      <c r="Q7" s="175"/>
      <c r="R7" s="175" t="s">
        <v>322</v>
      </c>
    </row>
    <row r="8" spans="2:18" x14ac:dyDescent="0.2">
      <c r="D8" s="239"/>
      <c r="E8" s="240"/>
      <c r="F8" s="241"/>
      <c r="G8" s="241"/>
      <c r="H8" s="241"/>
      <c r="I8" s="242"/>
      <c r="J8" s="238"/>
      <c r="K8" s="243"/>
      <c r="L8" s="238"/>
      <c r="M8" s="243"/>
      <c r="N8" s="243"/>
      <c r="O8" s="238"/>
      <c r="P8" s="243"/>
      <c r="Q8" s="175"/>
      <c r="R8" s="175" t="s">
        <v>322</v>
      </c>
    </row>
    <row r="9" spans="2:18" ht="15" x14ac:dyDescent="0.25">
      <c r="C9" s="20"/>
      <c r="D9" s="244"/>
      <c r="E9" s="245" t="s">
        <v>125</v>
      </c>
      <c r="F9" s="226"/>
      <c r="G9" s="226"/>
      <c r="H9" s="226"/>
      <c r="I9" s="246"/>
      <c r="J9" s="238"/>
      <c r="K9" s="247"/>
      <c r="L9" s="238"/>
      <c r="M9" s="247"/>
      <c r="N9" s="247"/>
      <c r="O9" s="238"/>
      <c r="P9" s="247"/>
      <c r="Q9" s="175"/>
      <c r="R9" s="175" t="s">
        <v>322</v>
      </c>
    </row>
    <row r="10" spans="2:18" x14ac:dyDescent="0.2">
      <c r="C10" s="20"/>
      <c r="D10" s="248"/>
      <c r="I10" s="249"/>
      <c r="J10" s="238"/>
      <c r="K10" s="247"/>
      <c r="L10" s="238"/>
      <c r="M10" s="247"/>
      <c r="N10" s="247"/>
      <c r="O10" s="238"/>
      <c r="P10" s="247"/>
      <c r="Q10" s="175"/>
      <c r="R10" s="175" t="s">
        <v>322</v>
      </c>
    </row>
    <row r="11" spans="2:18" x14ac:dyDescent="0.2">
      <c r="B11" s="224" t="s">
        <v>415</v>
      </c>
      <c r="C11" s="20"/>
      <c r="D11" s="250"/>
      <c r="E11" s="225" t="s">
        <v>126</v>
      </c>
      <c r="G11" s="225"/>
      <c r="I11" s="249"/>
      <c r="J11" s="238"/>
      <c r="K11" s="251" t="s">
        <v>416</v>
      </c>
      <c r="L11" s="238"/>
      <c r="M11" s="252">
        <f>+M12+M13</f>
        <v>35206741</v>
      </c>
      <c r="N11" s="252">
        <v>33609413</v>
      </c>
      <c r="O11" s="253"/>
      <c r="P11" s="254">
        <f>+SUM(P12:P13)</f>
        <v>47389799</v>
      </c>
      <c r="Q11" s="175"/>
      <c r="R11" s="175" t="str">
        <f t="shared" ref="R11:R79" si="0">+IF(OR(ABS(M11)&lt;&gt;0,ABS(N11)&lt;&gt;0),"","$")</f>
        <v/>
      </c>
    </row>
    <row r="12" spans="2:18" x14ac:dyDescent="0.2">
      <c r="B12" s="224" t="s">
        <v>307</v>
      </c>
      <c r="C12" s="20"/>
      <c r="D12" s="256"/>
      <c r="E12" s="257" t="s">
        <v>127</v>
      </c>
      <c r="F12" s="224" t="s">
        <v>128</v>
      </c>
      <c r="I12" s="249"/>
      <c r="J12" s="238"/>
      <c r="K12" s="258"/>
      <c r="L12" s="238"/>
      <c r="M12" s="259">
        <v>2845583</v>
      </c>
      <c r="N12" s="259">
        <v>2371314</v>
      </c>
      <c r="O12" s="253"/>
      <c r="P12" s="260">
        <v>139440</v>
      </c>
      <c r="Q12" s="175"/>
      <c r="R12" s="175" t="str">
        <f t="shared" si="0"/>
        <v/>
      </c>
    </row>
    <row r="13" spans="2:18" x14ac:dyDescent="0.2">
      <c r="B13" s="224" t="s">
        <v>308</v>
      </c>
      <c r="C13" s="20"/>
      <c r="D13" s="256"/>
      <c r="E13" s="257" t="s">
        <v>129</v>
      </c>
      <c r="F13" s="224" t="s">
        <v>130</v>
      </c>
      <c r="I13" s="249"/>
      <c r="J13" s="238"/>
      <c r="K13" s="258"/>
      <c r="L13" s="238"/>
      <c r="M13" s="259">
        <v>32361158</v>
      </c>
      <c r="N13" s="259">
        <v>31238099</v>
      </c>
      <c r="O13" s="253"/>
      <c r="P13" s="260">
        <v>47250359</v>
      </c>
      <c r="Q13" s="175"/>
      <c r="R13" s="175" t="str">
        <f t="shared" si="0"/>
        <v/>
      </c>
    </row>
    <row r="14" spans="2:18" x14ac:dyDescent="0.2">
      <c r="C14" s="20"/>
      <c r="D14" s="256"/>
      <c r="E14" s="257"/>
      <c r="I14" s="249"/>
      <c r="J14" s="238"/>
      <c r="K14" s="258"/>
      <c r="L14" s="238"/>
      <c r="M14" s="259"/>
      <c r="N14" s="259"/>
      <c r="O14" s="253"/>
      <c r="P14" s="260"/>
      <c r="Q14" s="175"/>
      <c r="R14" s="175" t="s">
        <v>322</v>
      </c>
    </row>
    <row r="15" spans="2:18" x14ac:dyDescent="0.2">
      <c r="C15" s="20"/>
      <c r="D15" s="256"/>
      <c r="E15" s="225" t="s">
        <v>417</v>
      </c>
      <c r="I15" s="249"/>
      <c r="J15" s="238"/>
      <c r="K15" s="258"/>
      <c r="L15" s="238"/>
      <c r="M15" s="252">
        <v>21686</v>
      </c>
      <c r="N15" s="252">
        <v>-35490</v>
      </c>
      <c r="O15" s="253"/>
      <c r="P15" s="260"/>
      <c r="Q15" s="175"/>
      <c r="R15" s="175" t="str">
        <f t="shared" si="0"/>
        <v/>
      </c>
    </row>
    <row r="16" spans="2:18" x14ac:dyDescent="0.2">
      <c r="C16" s="20"/>
      <c r="D16" s="256"/>
      <c r="E16" s="257"/>
      <c r="I16" s="249"/>
      <c r="J16" s="238"/>
      <c r="K16" s="258"/>
      <c r="L16" s="238"/>
      <c r="M16" s="259"/>
      <c r="N16" s="259"/>
      <c r="O16" s="253"/>
      <c r="P16" s="260"/>
      <c r="Q16" s="175"/>
      <c r="R16" s="175" t="s">
        <v>322</v>
      </c>
    </row>
    <row r="17" spans="2:18" x14ac:dyDescent="0.2">
      <c r="B17" s="224" t="s">
        <v>309</v>
      </c>
      <c r="C17" s="20"/>
      <c r="D17" s="250"/>
      <c r="E17" s="225" t="s">
        <v>134</v>
      </c>
      <c r="I17" s="249"/>
      <c r="J17" s="238"/>
      <c r="K17" s="258"/>
      <c r="L17" s="238"/>
      <c r="M17" s="252">
        <v>212952</v>
      </c>
      <c r="N17" s="252">
        <v>183481</v>
      </c>
      <c r="O17" s="253"/>
      <c r="P17" s="254">
        <v>289746</v>
      </c>
      <c r="Q17" s="175"/>
      <c r="R17" s="175" t="str">
        <f t="shared" si="0"/>
        <v/>
      </c>
    </row>
    <row r="18" spans="2:18" x14ac:dyDescent="0.2">
      <c r="C18" s="20"/>
      <c r="D18" s="256"/>
      <c r="E18" s="257"/>
      <c r="I18" s="249"/>
      <c r="J18" s="238"/>
      <c r="K18" s="258"/>
      <c r="L18" s="238"/>
      <c r="M18" s="259"/>
      <c r="N18" s="259"/>
      <c r="O18" s="253"/>
      <c r="P18" s="260"/>
      <c r="Q18" s="175"/>
      <c r="R18" s="175" t="s">
        <v>322</v>
      </c>
    </row>
    <row r="19" spans="2:18" x14ac:dyDescent="0.2">
      <c r="B19" s="224" t="s">
        <v>418</v>
      </c>
      <c r="C19" s="20"/>
      <c r="D19" s="250"/>
      <c r="E19" s="225" t="s">
        <v>135</v>
      </c>
      <c r="I19" s="249"/>
      <c r="J19" s="238"/>
      <c r="K19" s="251" t="s">
        <v>419</v>
      </c>
      <c r="L19" s="238"/>
      <c r="M19" s="252">
        <f>+SUM(M20:M22)</f>
        <v>-17651606</v>
      </c>
      <c r="N19" s="252">
        <v>-16033447</v>
      </c>
      <c r="O19" s="253"/>
      <c r="P19" s="254">
        <f>+SUM(P20:P22)</f>
        <v>-24075205</v>
      </c>
      <c r="Q19" s="175"/>
      <c r="R19" s="175" t="str">
        <f t="shared" si="0"/>
        <v/>
      </c>
    </row>
    <row r="20" spans="2:18" x14ac:dyDescent="0.2">
      <c r="B20" s="224" t="s">
        <v>282</v>
      </c>
      <c r="C20" s="20"/>
      <c r="D20" s="256"/>
      <c r="E20" s="257" t="s">
        <v>127</v>
      </c>
      <c r="F20" s="224" t="s">
        <v>136</v>
      </c>
      <c r="I20" s="249"/>
      <c r="J20" s="238"/>
      <c r="K20" s="251"/>
      <c r="L20" s="238"/>
      <c r="M20" s="259">
        <v>15969</v>
      </c>
      <c r="N20" s="259">
        <v>-72947</v>
      </c>
      <c r="O20" s="253"/>
      <c r="P20" s="260">
        <v>-409485</v>
      </c>
      <c r="Q20" s="175"/>
      <c r="R20" s="175" t="str">
        <f t="shared" si="0"/>
        <v/>
      </c>
    </row>
    <row r="21" spans="2:18" x14ac:dyDescent="0.2">
      <c r="B21" s="224" t="s">
        <v>283</v>
      </c>
      <c r="C21" s="20"/>
      <c r="D21" s="256"/>
      <c r="E21" s="257" t="s">
        <v>129</v>
      </c>
      <c r="F21" s="224" t="s">
        <v>137</v>
      </c>
      <c r="I21" s="249"/>
      <c r="J21" s="238"/>
      <c r="K21" s="251"/>
      <c r="L21" s="238"/>
      <c r="M21" s="259">
        <v>-3696389</v>
      </c>
      <c r="N21" s="259">
        <v>-3432019</v>
      </c>
      <c r="O21" s="253"/>
      <c r="P21" s="260">
        <v>-3938815</v>
      </c>
      <c r="Q21" s="175"/>
      <c r="R21" s="175" t="str">
        <f t="shared" si="0"/>
        <v/>
      </c>
    </row>
    <row r="22" spans="2:18" x14ac:dyDescent="0.2">
      <c r="B22" s="224" t="s">
        <v>284</v>
      </c>
      <c r="C22" s="20"/>
      <c r="D22" s="256"/>
      <c r="E22" s="257" t="s">
        <v>131</v>
      </c>
      <c r="F22" s="224" t="s">
        <v>138</v>
      </c>
      <c r="I22" s="249"/>
      <c r="J22" s="238"/>
      <c r="K22" s="258"/>
      <c r="L22" s="238"/>
      <c r="M22" s="259">
        <v>-13971186</v>
      </c>
      <c r="N22" s="259">
        <v>-12528481</v>
      </c>
      <c r="O22" s="253"/>
      <c r="P22" s="260">
        <v>-19726905</v>
      </c>
      <c r="Q22" s="175"/>
      <c r="R22" s="175" t="str">
        <f t="shared" si="0"/>
        <v/>
      </c>
    </row>
    <row r="23" spans="2:18" x14ac:dyDescent="0.2">
      <c r="C23" s="20"/>
      <c r="D23" s="256"/>
      <c r="E23" s="257"/>
      <c r="I23" s="249"/>
      <c r="J23" s="238"/>
      <c r="K23" s="258"/>
      <c r="L23" s="238"/>
      <c r="M23" s="259"/>
      <c r="N23" s="259"/>
      <c r="O23" s="253"/>
      <c r="P23" s="260"/>
      <c r="Q23" s="175"/>
      <c r="R23" s="175" t="s">
        <v>322</v>
      </c>
    </row>
    <row r="24" spans="2:18" x14ac:dyDescent="0.2">
      <c r="B24" s="224" t="s">
        <v>420</v>
      </c>
      <c r="C24" s="20"/>
      <c r="D24" s="250"/>
      <c r="E24" s="225" t="s">
        <v>141</v>
      </c>
      <c r="I24" s="249"/>
      <c r="J24" s="238"/>
      <c r="K24" s="258"/>
      <c r="L24" s="238"/>
      <c r="M24" s="252">
        <f>+SUM(M25:M26)</f>
        <v>10264</v>
      </c>
      <c r="N24" s="252">
        <v>92546</v>
      </c>
      <c r="O24" s="253"/>
      <c r="P24" s="254">
        <f>+P25</f>
        <v>11073</v>
      </c>
      <c r="Q24" s="175"/>
      <c r="R24" s="175" t="str">
        <f t="shared" si="0"/>
        <v/>
      </c>
    </row>
    <row r="25" spans="2:18" x14ac:dyDescent="0.2">
      <c r="B25" s="224" t="s">
        <v>312</v>
      </c>
      <c r="C25" s="20"/>
      <c r="D25" s="256"/>
      <c r="E25" s="257" t="s">
        <v>127</v>
      </c>
      <c r="F25" s="224" t="s">
        <v>142</v>
      </c>
      <c r="I25" s="249"/>
      <c r="J25" s="238"/>
      <c r="K25" s="258"/>
      <c r="L25" s="238"/>
      <c r="M25" s="259">
        <v>10264</v>
      </c>
      <c r="N25" s="259">
        <v>11632</v>
      </c>
      <c r="O25" s="253"/>
      <c r="P25" s="260">
        <v>11073</v>
      </c>
      <c r="Q25" s="175"/>
      <c r="R25" s="175" t="str">
        <f t="shared" si="0"/>
        <v/>
      </c>
    </row>
    <row r="26" spans="2:18" x14ac:dyDescent="0.2">
      <c r="C26" s="20"/>
      <c r="D26" s="256"/>
      <c r="E26" s="257" t="s">
        <v>129</v>
      </c>
      <c r="F26" s="224" t="s">
        <v>421</v>
      </c>
      <c r="I26" s="249"/>
      <c r="J26" s="238"/>
      <c r="K26" s="258"/>
      <c r="L26" s="238"/>
      <c r="M26" s="261">
        <v>0</v>
      </c>
      <c r="N26" s="259">
        <v>80914</v>
      </c>
      <c r="O26" s="253"/>
      <c r="P26" s="260"/>
      <c r="Q26" s="175"/>
      <c r="R26" s="175" t="str">
        <f t="shared" si="0"/>
        <v/>
      </c>
    </row>
    <row r="27" spans="2:18" x14ac:dyDescent="0.2">
      <c r="C27" s="20"/>
      <c r="D27" s="256"/>
      <c r="E27" s="257"/>
      <c r="I27" s="249"/>
      <c r="J27" s="238"/>
      <c r="K27" s="258"/>
      <c r="L27" s="238"/>
      <c r="M27" s="259"/>
      <c r="N27" s="259"/>
      <c r="O27" s="253"/>
      <c r="P27" s="260"/>
      <c r="Q27" s="175"/>
      <c r="R27" s="175" t="s">
        <v>322</v>
      </c>
    </row>
    <row r="28" spans="2:18" x14ac:dyDescent="0.2">
      <c r="B28" s="224" t="s">
        <v>422</v>
      </c>
      <c r="C28" s="20"/>
      <c r="D28" s="250"/>
      <c r="E28" s="225" t="s">
        <v>143</v>
      </c>
      <c r="I28" s="249"/>
      <c r="J28" s="238"/>
      <c r="K28" s="251"/>
      <c r="L28" s="238"/>
      <c r="M28" s="252">
        <f>+SUM(M29:M30)</f>
        <v>-7174681</v>
      </c>
      <c r="N28" s="252">
        <v>-6896822</v>
      </c>
      <c r="O28" s="253"/>
      <c r="P28" s="254">
        <f>+SUM(P29:P30)</f>
        <v>-9185948</v>
      </c>
      <c r="Q28" s="175"/>
      <c r="R28" s="175" t="str">
        <f t="shared" si="0"/>
        <v/>
      </c>
    </row>
    <row r="29" spans="2:18" x14ac:dyDescent="0.2">
      <c r="B29" s="224" t="s">
        <v>288</v>
      </c>
      <c r="C29" s="20"/>
      <c r="D29" s="256"/>
      <c r="E29" s="257" t="s">
        <v>127</v>
      </c>
      <c r="F29" s="224" t="s">
        <v>144</v>
      </c>
      <c r="I29" s="249"/>
      <c r="J29" s="238"/>
      <c r="K29" s="258"/>
      <c r="L29" s="238"/>
      <c r="M29" s="259">
        <v>-5468794</v>
      </c>
      <c r="N29" s="259">
        <v>-5272710</v>
      </c>
      <c r="O29" s="253"/>
      <c r="P29" s="260">
        <v>-6932014</v>
      </c>
      <c r="Q29" s="175"/>
      <c r="R29" s="175" t="str">
        <f t="shared" si="0"/>
        <v/>
      </c>
    </row>
    <row r="30" spans="2:18" x14ac:dyDescent="0.2">
      <c r="B30" s="224" t="s">
        <v>289</v>
      </c>
      <c r="C30" s="20"/>
      <c r="D30" s="256"/>
      <c r="E30" s="257" t="s">
        <v>129</v>
      </c>
      <c r="F30" s="224" t="s">
        <v>145</v>
      </c>
      <c r="I30" s="249"/>
      <c r="J30" s="238"/>
      <c r="K30" s="262" t="s">
        <v>423</v>
      </c>
      <c r="L30" s="238"/>
      <c r="M30" s="259">
        <v>-1705887</v>
      </c>
      <c r="N30" s="259">
        <v>-1624112</v>
      </c>
      <c r="O30" s="253"/>
      <c r="P30" s="260">
        <v>-2253934</v>
      </c>
      <c r="Q30" s="175"/>
      <c r="R30" s="175" t="str">
        <f t="shared" si="0"/>
        <v/>
      </c>
    </row>
    <row r="31" spans="2:18" x14ac:dyDescent="0.2">
      <c r="C31" s="20"/>
      <c r="D31" s="256"/>
      <c r="E31" s="257"/>
      <c r="I31" s="249"/>
      <c r="J31" s="238"/>
      <c r="K31" s="258"/>
      <c r="L31" s="238"/>
      <c r="M31" s="259"/>
      <c r="N31" s="259"/>
      <c r="O31" s="253"/>
      <c r="P31" s="260"/>
      <c r="Q31" s="175"/>
      <c r="R31" s="175" t="s">
        <v>322</v>
      </c>
    </row>
    <row r="32" spans="2:18" x14ac:dyDescent="0.2">
      <c r="B32" s="224" t="s">
        <v>424</v>
      </c>
      <c r="C32" s="20"/>
      <c r="D32" s="250"/>
      <c r="E32" s="263" t="s">
        <v>147</v>
      </c>
      <c r="I32" s="249"/>
      <c r="J32" s="238"/>
      <c r="K32" s="258"/>
      <c r="L32" s="238"/>
      <c r="M32" s="252">
        <f>+SUM(M33:M34)</f>
        <v>-6821450</v>
      </c>
      <c r="N32" s="252">
        <v>-5736387</v>
      </c>
      <c r="O32" s="253"/>
      <c r="P32" s="254">
        <f>+SUM(P33:P34)</f>
        <v>-8335482</v>
      </c>
      <c r="Q32" s="175"/>
      <c r="R32" s="175" t="str">
        <f t="shared" si="0"/>
        <v/>
      </c>
    </row>
    <row r="33" spans="2:18" x14ac:dyDescent="0.2">
      <c r="B33" s="224" t="s">
        <v>285</v>
      </c>
      <c r="C33" s="20"/>
      <c r="D33" s="256"/>
      <c r="E33" s="257" t="s">
        <v>127</v>
      </c>
      <c r="F33" s="224" t="s">
        <v>150</v>
      </c>
      <c r="I33" s="249"/>
      <c r="J33" s="238"/>
      <c r="K33" s="262" t="s">
        <v>425</v>
      </c>
      <c r="L33" s="238"/>
      <c r="M33" s="259">
        <v>-173251</v>
      </c>
      <c r="N33" s="259">
        <v>9724</v>
      </c>
      <c r="O33" s="253"/>
      <c r="P33" s="260">
        <v>-121665</v>
      </c>
      <c r="Q33" s="175"/>
      <c r="R33" s="175" t="str">
        <f t="shared" si="0"/>
        <v/>
      </c>
    </row>
    <row r="34" spans="2:18" x14ac:dyDescent="0.2">
      <c r="B34" s="224" t="s">
        <v>286</v>
      </c>
      <c r="C34" s="20"/>
      <c r="D34" s="256"/>
      <c r="E34" s="257" t="s">
        <v>129</v>
      </c>
      <c r="F34" s="224" t="s">
        <v>426</v>
      </c>
      <c r="I34" s="249"/>
      <c r="J34" s="238"/>
      <c r="K34" s="258"/>
      <c r="L34" s="238"/>
      <c r="M34" s="259">
        <v>-6648199</v>
      </c>
      <c r="N34" s="259">
        <v>-5746111</v>
      </c>
      <c r="O34" s="253"/>
      <c r="P34" s="260">
        <v>-8213817</v>
      </c>
      <c r="Q34" s="175"/>
      <c r="R34" s="175" t="str">
        <f t="shared" si="0"/>
        <v/>
      </c>
    </row>
    <row r="35" spans="2:18" x14ac:dyDescent="0.2">
      <c r="C35" s="20"/>
      <c r="D35" s="256"/>
      <c r="E35" s="257"/>
      <c r="I35" s="249"/>
      <c r="J35" s="238"/>
      <c r="K35" s="258"/>
      <c r="L35" s="238"/>
      <c r="M35" s="259"/>
      <c r="N35" s="259"/>
      <c r="O35" s="253"/>
      <c r="P35" s="260"/>
      <c r="Q35" s="175"/>
      <c r="R35" s="175" t="s">
        <v>322</v>
      </c>
    </row>
    <row r="36" spans="2:18" x14ac:dyDescent="0.2">
      <c r="B36" s="224" t="s">
        <v>427</v>
      </c>
      <c r="C36" s="20"/>
      <c r="D36" s="250"/>
      <c r="E36" s="225" t="s">
        <v>154</v>
      </c>
      <c r="I36" s="249"/>
      <c r="J36" s="238"/>
      <c r="K36" s="264" t="s">
        <v>428</v>
      </c>
      <c r="L36" s="238"/>
      <c r="M36" s="252">
        <v>-2334976</v>
      </c>
      <c r="N36" s="252">
        <v>-2419522</v>
      </c>
      <c r="O36" s="253"/>
      <c r="P36" s="254">
        <v>-3783469</v>
      </c>
      <c r="Q36" s="175"/>
      <c r="R36" s="175" t="str">
        <f t="shared" si="0"/>
        <v/>
      </c>
    </row>
    <row r="37" spans="2:18" x14ac:dyDescent="0.2">
      <c r="C37" s="20"/>
      <c r="D37" s="256"/>
      <c r="E37" s="257"/>
      <c r="I37" s="249"/>
      <c r="J37" s="238"/>
      <c r="K37" s="258"/>
      <c r="L37" s="238"/>
      <c r="M37" s="259"/>
      <c r="N37" s="259"/>
      <c r="O37" s="253"/>
      <c r="P37" s="260"/>
      <c r="Q37" s="175"/>
      <c r="R37" s="175" t="s">
        <v>322</v>
      </c>
    </row>
    <row r="38" spans="2:18" x14ac:dyDescent="0.2">
      <c r="B38" s="224" t="s">
        <v>311</v>
      </c>
      <c r="C38" s="20"/>
      <c r="D38" s="250"/>
      <c r="E38" s="225" t="s">
        <v>157</v>
      </c>
      <c r="I38" s="249"/>
      <c r="J38" s="238"/>
      <c r="K38" s="251" t="s">
        <v>429</v>
      </c>
      <c r="L38" s="238"/>
      <c r="M38" s="168">
        <v>3018</v>
      </c>
      <c r="N38" s="265">
        <v>0</v>
      </c>
      <c r="O38" s="253"/>
      <c r="P38" s="254">
        <v>276941</v>
      </c>
      <c r="Q38" s="175"/>
      <c r="R38" s="175" t="str">
        <f t="shared" si="0"/>
        <v/>
      </c>
    </row>
    <row r="39" spans="2:18" x14ac:dyDescent="0.2">
      <c r="C39" s="20"/>
      <c r="D39" s="256"/>
      <c r="E39" s="257"/>
      <c r="I39" s="249"/>
      <c r="J39" s="238"/>
      <c r="K39" s="258"/>
      <c r="L39" s="238"/>
      <c r="M39" s="259"/>
      <c r="N39" s="259"/>
      <c r="O39" s="253"/>
      <c r="P39" s="260"/>
      <c r="Q39" s="175"/>
      <c r="R39" s="175" t="s">
        <v>322</v>
      </c>
    </row>
    <row r="40" spans="2:18" x14ac:dyDescent="0.2">
      <c r="B40" s="224" t="s">
        <v>430</v>
      </c>
      <c r="C40" s="20"/>
      <c r="D40" s="250"/>
      <c r="E40" s="225" t="s">
        <v>159</v>
      </c>
      <c r="I40" s="249"/>
      <c r="J40" s="238"/>
      <c r="K40" s="251" t="s">
        <v>431</v>
      </c>
      <c r="L40" s="238"/>
      <c r="M40" s="254">
        <f>+M42</f>
        <v>54442</v>
      </c>
      <c r="N40" s="265">
        <v>0</v>
      </c>
      <c r="O40" s="253"/>
      <c r="P40" s="254">
        <f>+SUM(P41:P42)</f>
        <v>-1243485</v>
      </c>
      <c r="Q40" s="175"/>
      <c r="R40" s="175" t="str">
        <f t="shared" ref="R40" si="1">+IF(OR(ABS(N40)&gt;0,ABS(O40)&gt;0),"","$")</f>
        <v>$</v>
      </c>
    </row>
    <row r="41" spans="2:18" hidden="1" x14ac:dyDescent="0.2">
      <c r="B41" s="224" t="s">
        <v>303</v>
      </c>
      <c r="C41" s="20"/>
      <c r="D41" s="256"/>
      <c r="E41" s="257" t="s">
        <v>127</v>
      </c>
      <c r="F41" s="224" t="s">
        <v>160</v>
      </c>
      <c r="I41" s="249"/>
      <c r="J41" s="238"/>
      <c r="K41" s="251"/>
      <c r="L41" s="238"/>
      <c r="M41" s="260">
        <v>0</v>
      </c>
      <c r="N41" s="261">
        <v>0</v>
      </c>
      <c r="O41" s="253"/>
      <c r="P41" s="260">
        <v>-1250245</v>
      </c>
      <c r="Q41" s="175"/>
      <c r="R41" s="175" t="str">
        <f t="shared" si="0"/>
        <v>$</v>
      </c>
    </row>
    <row r="42" spans="2:18" x14ac:dyDescent="0.2">
      <c r="B42" s="224" t="s">
        <v>298</v>
      </c>
      <c r="C42" s="20"/>
      <c r="D42" s="256"/>
      <c r="E42" s="257" t="s">
        <v>129</v>
      </c>
      <c r="F42" s="224" t="s">
        <v>161</v>
      </c>
      <c r="I42" s="249"/>
      <c r="J42" s="238"/>
      <c r="K42" s="251"/>
      <c r="L42" s="238"/>
      <c r="M42" s="260">
        <v>54442</v>
      </c>
      <c r="N42" s="261">
        <v>0</v>
      </c>
      <c r="O42" s="253"/>
      <c r="P42" s="260">
        <v>6760</v>
      </c>
      <c r="Q42" s="175"/>
      <c r="R42" s="175" t="str">
        <f t="shared" si="0"/>
        <v/>
      </c>
    </row>
    <row r="43" spans="2:18" x14ac:dyDescent="0.2">
      <c r="C43" s="20"/>
      <c r="D43" s="256"/>
      <c r="E43" s="257"/>
      <c r="I43" s="249"/>
      <c r="J43" s="238"/>
      <c r="K43" s="251"/>
      <c r="L43" s="238"/>
      <c r="M43" s="260"/>
      <c r="N43" s="260"/>
      <c r="O43" s="253"/>
      <c r="P43" s="260"/>
      <c r="Q43" s="175"/>
      <c r="R43" s="175"/>
    </row>
    <row r="44" spans="2:18" x14ac:dyDescent="0.2">
      <c r="B44" s="224" t="s">
        <v>300</v>
      </c>
      <c r="C44" s="20"/>
      <c r="D44" s="250"/>
      <c r="E44" s="225" t="s">
        <v>432</v>
      </c>
      <c r="I44" s="249"/>
      <c r="J44" s="238"/>
      <c r="K44" s="251" t="s">
        <v>433</v>
      </c>
      <c r="L44" s="238"/>
      <c r="M44" s="252">
        <v>85983</v>
      </c>
      <c r="N44" s="252">
        <v>-23643</v>
      </c>
      <c r="O44" s="253"/>
      <c r="P44" s="254">
        <v>-176559</v>
      </c>
      <c r="Q44" s="175"/>
      <c r="R44" s="175" t="str">
        <f t="shared" si="0"/>
        <v/>
      </c>
    </row>
    <row r="45" spans="2:18" ht="7.5" customHeight="1" x14ac:dyDescent="0.2">
      <c r="C45" s="20"/>
      <c r="D45" s="248"/>
      <c r="F45" s="266"/>
      <c r="I45" s="249"/>
      <c r="J45" s="238"/>
      <c r="K45" s="258"/>
      <c r="L45" s="238"/>
      <c r="M45" s="267"/>
      <c r="N45" s="267"/>
      <c r="O45" s="253"/>
      <c r="P45" s="268"/>
      <c r="Q45" s="175"/>
      <c r="R45" s="175" t="s">
        <v>322</v>
      </c>
    </row>
    <row r="46" spans="2:18" ht="14.25" x14ac:dyDescent="0.25">
      <c r="B46" s="224" t="s">
        <v>434</v>
      </c>
      <c r="C46" s="20"/>
      <c r="D46" s="269"/>
      <c r="E46" s="270" t="s">
        <v>164</v>
      </c>
      <c r="F46" s="270" t="s">
        <v>165</v>
      </c>
      <c r="G46" s="271"/>
      <c r="H46" s="271"/>
      <c r="I46" s="272"/>
      <c r="J46" s="273"/>
      <c r="K46" s="274"/>
      <c r="L46" s="273"/>
      <c r="M46" s="275">
        <f>+M44+M40+M38+M36+M32+M28+M24+M19+M17+M15+M11</f>
        <v>1612373</v>
      </c>
      <c r="N46" s="275">
        <v>2740129</v>
      </c>
      <c r="O46" s="276"/>
      <c r="P46" s="277">
        <f>+P11+P17+P19+P24+P28+P32+P36+P38+P40+P44</f>
        <v>1167411</v>
      </c>
      <c r="Q46" s="175"/>
      <c r="R46" s="175" t="str">
        <f t="shared" si="0"/>
        <v/>
      </c>
    </row>
    <row r="47" spans="2:18" ht="7.5" customHeight="1" x14ac:dyDescent="0.2">
      <c r="C47" s="20"/>
      <c r="D47" s="248"/>
      <c r="F47" s="266"/>
      <c r="I47" s="249"/>
      <c r="J47" s="238"/>
      <c r="K47" s="247"/>
      <c r="L47" s="238"/>
      <c r="M47" s="268"/>
      <c r="N47" s="268"/>
      <c r="O47" s="253"/>
      <c r="P47" s="268"/>
      <c r="Q47" s="175"/>
      <c r="R47" s="175" t="str">
        <f t="shared" si="0"/>
        <v>$</v>
      </c>
    </row>
    <row r="48" spans="2:18" ht="7.5" customHeight="1" x14ac:dyDescent="0.2">
      <c r="C48" s="20"/>
      <c r="D48" s="248"/>
      <c r="F48" s="266"/>
      <c r="I48" s="249"/>
      <c r="J48" s="238"/>
      <c r="K48" s="247"/>
      <c r="L48" s="238"/>
      <c r="M48" s="267"/>
      <c r="N48" s="267"/>
      <c r="O48" s="253"/>
      <c r="P48" s="268"/>
      <c r="Q48" s="175"/>
      <c r="R48" s="175" t="s">
        <v>322</v>
      </c>
    </row>
    <row r="49" spans="2:18" x14ac:dyDescent="0.2">
      <c r="B49" s="224" t="s">
        <v>435</v>
      </c>
      <c r="C49" s="20"/>
      <c r="D49" s="250"/>
      <c r="E49" s="225" t="s">
        <v>436</v>
      </c>
      <c r="I49" s="249"/>
      <c r="J49" s="238"/>
      <c r="K49" s="251"/>
      <c r="L49" s="238"/>
      <c r="M49" s="252">
        <f>+M50</f>
        <v>340230</v>
      </c>
      <c r="N49" s="252">
        <f>+N50</f>
        <v>413814</v>
      </c>
      <c r="O49" s="253"/>
      <c r="P49" s="254">
        <f>+P50</f>
        <v>316674</v>
      </c>
      <c r="Q49" s="175"/>
      <c r="R49" s="175" t="str">
        <f t="shared" si="0"/>
        <v/>
      </c>
    </row>
    <row r="50" spans="2:18" x14ac:dyDescent="0.2">
      <c r="B50" s="224" t="s">
        <v>437</v>
      </c>
      <c r="D50" s="256"/>
      <c r="E50" s="257" t="s">
        <v>129</v>
      </c>
      <c r="F50" s="224" t="s">
        <v>170</v>
      </c>
      <c r="I50" s="249"/>
      <c r="J50" s="238"/>
      <c r="K50" s="247"/>
      <c r="L50" s="238"/>
      <c r="M50" s="259">
        <f>+M51+M52</f>
        <v>340230</v>
      </c>
      <c r="N50" s="259">
        <f>+N51+N52</f>
        <v>413814</v>
      </c>
      <c r="O50" s="253"/>
      <c r="P50" s="260">
        <v>316674</v>
      </c>
      <c r="Q50" s="175"/>
      <c r="R50" s="175" t="str">
        <f t="shared" si="0"/>
        <v/>
      </c>
    </row>
    <row r="51" spans="2:18" x14ac:dyDescent="0.2">
      <c r="D51" s="256"/>
      <c r="E51" s="257"/>
      <c r="F51" s="224" t="s">
        <v>168</v>
      </c>
      <c r="I51" s="249"/>
      <c r="J51" s="238"/>
      <c r="K51" s="262" t="s">
        <v>438</v>
      </c>
      <c r="L51" s="238"/>
      <c r="M51" s="259">
        <v>249558</v>
      </c>
      <c r="N51" s="259">
        <v>234789</v>
      </c>
      <c r="O51" s="253"/>
      <c r="P51" s="260"/>
      <c r="Q51" s="175"/>
      <c r="R51" s="175"/>
    </row>
    <row r="52" spans="2:18" x14ac:dyDescent="0.2">
      <c r="D52" s="256"/>
      <c r="E52" s="257"/>
      <c r="F52" s="224" t="s">
        <v>169</v>
      </c>
      <c r="I52" s="249"/>
      <c r="J52" s="238"/>
      <c r="K52" s="262" t="s">
        <v>439</v>
      </c>
      <c r="L52" s="238"/>
      <c r="M52" s="259">
        <f>340230-249558</f>
        <v>90672</v>
      </c>
      <c r="N52" s="259">
        <v>179025</v>
      </c>
      <c r="O52" s="253"/>
      <c r="P52" s="260"/>
      <c r="Q52" s="175"/>
      <c r="R52" s="175"/>
    </row>
    <row r="53" spans="2:18" x14ac:dyDescent="0.2">
      <c r="C53" s="20"/>
      <c r="D53" s="256"/>
      <c r="E53" s="257"/>
      <c r="I53" s="249"/>
      <c r="J53" s="238"/>
      <c r="K53" s="247"/>
      <c r="L53" s="238"/>
      <c r="M53" s="259"/>
      <c r="N53" s="259"/>
      <c r="O53" s="253"/>
      <c r="P53" s="260"/>
      <c r="Q53" s="175"/>
      <c r="R53" s="175" t="s">
        <v>322</v>
      </c>
    </row>
    <row r="54" spans="2:18" x14ac:dyDescent="0.2">
      <c r="B54" s="224" t="s">
        <v>440</v>
      </c>
      <c r="D54" s="256"/>
      <c r="E54" s="225" t="s">
        <v>441</v>
      </c>
      <c r="I54" s="249"/>
      <c r="J54" s="238"/>
      <c r="K54" s="251"/>
      <c r="L54" s="238"/>
      <c r="M54" s="252">
        <f>+M55+M56</f>
        <v>-424585</v>
      </c>
      <c r="N54" s="252">
        <f>+N55+N56</f>
        <v>-497560</v>
      </c>
      <c r="O54" s="253"/>
      <c r="P54" s="254">
        <v>-427929</v>
      </c>
      <c r="Q54" s="175"/>
      <c r="R54" s="175" t="str">
        <f t="shared" si="0"/>
        <v/>
      </c>
    </row>
    <row r="55" spans="2:18" x14ac:dyDescent="0.2">
      <c r="D55" s="256"/>
      <c r="E55" s="257" t="s">
        <v>127</v>
      </c>
      <c r="F55" s="224" t="s">
        <v>172</v>
      </c>
      <c r="I55" s="249"/>
      <c r="J55" s="238"/>
      <c r="K55" s="262" t="s">
        <v>438</v>
      </c>
      <c r="L55" s="238"/>
      <c r="M55" s="259">
        <v>-112136</v>
      </c>
      <c r="N55" s="278">
        <v>0</v>
      </c>
      <c r="O55" s="253"/>
      <c r="P55" s="254"/>
      <c r="Q55" s="175"/>
      <c r="R55" s="175"/>
    </row>
    <row r="56" spans="2:18" x14ac:dyDescent="0.2">
      <c r="D56" s="256"/>
      <c r="E56" s="257" t="s">
        <v>129</v>
      </c>
      <c r="F56" s="224" t="s">
        <v>173</v>
      </c>
      <c r="I56" s="249"/>
      <c r="J56" s="238"/>
      <c r="K56" s="262" t="s">
        <v>442</v>
      </c>
      <c r="L56" s="238"/>
      <c r="M56" s="259">
        <v>-312449</v>
      </c>
      <c r="N56" s="259">
        <v>-497560</v>
      </c>
      <c r="O56" s="253"/>
      <c r="P56" s="254"/>
      <c r="Q56" s="175"/>
      <c r="R56" s="175"/>
    </row>
    <row r="57" spans="2:18" x14ac:dyDescent="0.2">
      <c r="C57" s="20"/>
      <c r="D57" s="256"/>
      <c r="E57" s="257"/>
      <c r="I57" s="249"/>
      <c r="J57" s="238"/>
      <c r="K57" s="247"/>
      <c r="L57" s="238"/>
      <c r="M57" s="260"/>
      <c r="N57" s="260"/>
      <c r="O57" s="253"/>
      <c r="P57" s="260"/>
      <c r="Q57" s="175"/>
      <c r="R57" s="175" t="s">
        <v>324</v>
      </c>
    </row>
    <row r="58" spans="2:18" x14ac:dyDescent="0.2">
      <c r="B58" s="224" t="s">
        <v>443</v>
      </c>
      <c r="D58" s="256"/>
      <c r="E58" s="225" t="s">
        <v>444</v>
      </c>
      <c r="I58" s="249"/>
      <c r="J58" s="238"/>
      <c r="K58" s="251" t="s">
        <v>439</v>
      </c>
      <c r="L58" s="238"/>
      <c r="M58" s="265">
        <v>0</v>
      </c>
      <c r="N58" s="168">
        <v>-512000</v>
      </c>
      <c r="O58" s="253"/>
      <c r="P58" s="254">
        <f>+P60</f>
        <v>0</v>
      </c>
      <c r="Q58" s="175"/>
      <c r="R58" s="175" t="str">
        <f t="shared" si="0"/>
        <v/>
      </c>
    </row>
    <row r="59" spans="2:18" x14ac:dyDescent="0.2">
      <c r="D59" s="256"/>
      <c r="E59" s="257" t="s">
        <v>445</v>
      </c>
      <c r="F59" s="224" t="s">
        <v>160</v>
      </c>
      <c r="I59" s="249"/>
      <c r="J59" s="238"/>
      <c r="K59" s="258"/>
      <c r="L59" s="238"/>
      <c r="M59" s="278">
        <v>0</v>
      </c>
      <c r="N59" s="171">
        <v>-512000</v>
      </c>
      <c r="O59" s="253"/>
      <c r="P59" s="254"/>
      <c r="Q59" s="175"/>
      <c r="R59" s="175" t="str">
        <f t="shared" si="0"/>
        <v/>
      </c>
    </row>
    <row r="60" spans="2:18" hidden="1" x14ac:dyDescent="0.2">
      <c r="B60" s="224" t="s">
        <v>297</v>
      </c>
      <c r="D60" s="256"/>
      <c r="E60" s="257" t="s">
        <v>129</v>
      </c>
      <c r="F60" s="224" t="s">
        <v>161</v>
      </c>
      <c r="I60" s="249"/>
      <c r="J60" s="238"/>
      <c r="K60" s="247"/>
      <c r="L60" s="238"/>
      <c r="M60" s="279">
        <v>0</v>
      </c>
      <c r="N60" s="260">
        <v>0</v>
      </c>
      <c r="O60" s="253"/>
      <c r="P60" s="260">
        <v>0</v>
      </c>
      <c r="Q60" s="175"/>
      <c r="R60" s="175" t="str">
        <f t="shared" si="0"/>
        <v>$</v>
      </c>
    </row>
    <row r="61" spans="2:18" ht="7.5" customHeight="1" x14ac:dyDescent="0.2">
      <c r="C61" s="20"/>
      <c r="D61" s="248"/>
      <c r="F61" s="266"/>
      <c r="I61" s="249"/>
      <c r="J61" s="238"/>
      <c r="K61" s="247"/>
      <c r="L61" s="238"/>
      <c r="M61" s="267"/>
      <c r="N61" s="267"/>
      <c r="O61" s="253"/>
      <c r="P61" s="268"/>
      <c r="Q61" s="175"/>
      <c r="R61" s="175" t="s">
        <v>322</v>
      </c>
    </row>
    <row r="62" spans="2:18" ht="14.25" x14ac:dyDescent="0.25">
      <c r="B62" s="224" t="s">
        <v>446</v>
      </c>
      <c r="C62" s="20"/>
      <c r="D62" s="269"/>
      <c r="E62" s="270" t="s">
        <v>176</v>
      </c>
      <c r="F62" s="270" t="s">
        <v>177</v>
      </c>
      <c r="G62" s="271"/>
      <c r="H62" s="271"/>
      <c r="I62" s="272"/>
      <c r="J62" s="273"/>
      <c r="K62" s="274"/>
      <c r="L62" s="273"/>
      <c r="M62" s="275">
        <f>+M58+M54+M49</f>
        <v>-84355</v>
      </c>
      <c r="N62" s="275">
        <v>-595746</v>
      </c>
      <c r="O62" s="276"/>
      <c r="P62" s="277">
        <f>+P49+P54+P58</f>
        <v>-111255</v>
      </c>
      <c r="Q62" s="175"/>
      <c r="R62" s="175" t="str">
        <f t="shared" si="0"/>
        <v/>
      </c>
    </row>
    <row r="63" spans="2:18" ht="7.5" customHeight="1" x14ac:dyDescent="0.2">
      <c r="C63" s="20"/>
      <c r="D63" s="248"/>
      <c r="F63" s="266"/>
      <c r="I63" s="249"/>
      <c r="J63" s="238"/>
      <c r="K63" s="247"/>
      <c r="L63" s="238"/>
      <c r="M63" s="267"/>
      <c r="N63" s="267"/>
      <c r="O63" s="253"/>
      <c r="P63" s="268"/>
      <c r="Q63" s="175"/>
      <c r="R63" s="175" t="s">
        <v>322</v>
      </c>
    </row>
    <row r="64" spans="2:18" ht="14.25" x14ac:dyDescent="0.25">
      <c r="B64" s="224" t="s">
        <v>447</v>
      </c>
      <c r="C64" s="20"/>
      <c r="D64" s="269"/>
      <c r="E64" s="270" t="s">
        <v>178</v>
      </c>
      <c r="F64" s="270" t="s">
        <v>179</v>
      </c>
      <c r="G64" s="271"/>
      <c r="H64" s="271"/>
      <c r="I64" s="272"/>
      <c r="J64" s="273"/>
      <c r="K64" s="274"/>
      <c r="L64" s="273"/>
      <c r="M64" s="275">
        <f>+M62+M46</f>
        <v>1528018</v>
      </c>
      <c r="N64" s="275">
        <v>2144383</v>
      </c>
      <c r="O64" s="276"/>
      <c r="P64" s="277">
        <f>+P46+P62</f>
        <v>1056156</v>
      </c>
      <c r="Q64" s="175"/>
      <c r="R64" s="175" t="str">
        <f t="shared" si="0"/>
        <v/>
      </c>
    </row>
    <row r="65" spans="2:18" x14ac:dyDescent="0.2">
      <c r="C65" s="20"/>
      <c r="D65" s="248"/>
      <c r="F65" s="266"/>
      <c r="I65" s="249"/>
      <c r="J65" s="238"/>
      <c r="K65" s="247"/>
      <c r="L65" s="238"/>
      <c r="M65" s="267"/>
      <c r="N65" s="267"/>
      <c r="O65" s="253"/>
      <c r="P65" s="268"/>
      <c r="Q65" s="175"/>
      <c r="R65" s="175" t="s">
        <v>322</v>
      </c>
    </row>
    <row r="66" spans="2:18" ht="13.9" hidden="1" customHeight="1" x14ac:dyDescent="0.2">
      <c r="C66" s="20"/>
      <c r="D66" s="248"/>
      <c r="F66" s="266"/>
      <c r="I66" s="249"/>
      <c r="J66" s="238"/>
      <c r="K66" s="247"/>
      <c r="L66" s="238"/>
      <c r="M66" s="268"/>
      <c r="N66" s="268"/>
      <c r="O66" s="253"/>
      <c r="P66" s="268"/>
      <c r="Q66" s="175"/>
      <c r="R66" s="175" t="str">
        <f t="shared" si="0"/>
        <v>$</v>
      </c>
    </row>
    <row r="67" spans="2:18" x14ac:dyDescent="0.2">
      <c r="B67" s="224" t="s">
        <v>287</v>
      </c>
      <c r="D67" s="280"/>
      <c r="E67" s="281" t="s">
        <v>448</v>
      </c>
      <c r="F67" s="226"/>
      <c r="G67" s="282"/>
      <c r="H67" s="226"/>
      <c r="I67" s="246"/>
      <c r="J67" s="238"/>
      <c r="K67" s="251" t="s">
        <v>449</v>
      </c>
      <c r="L67" s="238"/>
      <c r="M67" s="252">
        <v>-762505</v>
      </c>
      <c r="N67" s="252">
        <v>-956694</v>
      </c>
      <c r="O67" s="253"/>
      <c r="P67" s="254">
        <v>-769397</v>
      </c>
      <c r="Q67" s="175"/>
      <c r="R67" s="175" t="str">
        <f t="shared" si="0"/>
        <v/>
      </c>
    </row>
    <row r="68" spans="2:18" x14ac:dyDescent="0.2">
      <c r="C68" s="20"/>
      <c r="D68" s="248"/>
      <c r="F68" s="266"/>
      <c r="I68" s="249"/>
      <c r="J68" s="238"/>
      <c r="K68" s="247"/>
      <c r="L68" s="238"/>
      <c r="M68" s="267"/>
      <c r="N68" s="267"/>
      <c r="O68" s="253"/>
      <c r="P68" s="268"/>
      <c r="Q68" s="175"/>
      <c r="R68" s="175" t="s">
        <v>322</v>
      </c>
    </row>
    <row r="69" spans="2:18" ht="14.25" x14ac:dyDescent="0.25">
      <c r="B69" s="224" t="s">
        <v>450</v>
      </c>
      <c r="C69" s="20"/>
      <c r="D69" s="269"/>
      <c r="E69" s="270" t="s">
        <v>181</v>
      </c>
      <c r="F69" s="270" t="s">
        <v>182</v>
      </c>
      <c r="G69" s="271"/>
      <c r="H69" s="271"/>
      <c r="I69" s="272"/>
      <c r="J69" s="273"/>
      <c r="K69" s="274"/>
      <c r="L69" s="273"/>
      <c r="M69" s="275">
        <f>+M67+M64</f>
        <v>765513</v>
      </c>
      <c r="N69" s="275">
        <v>1187689</v>
      </c>
      <c r="O69" s="276"/>
      <c r="P69" s="277">
        <f>+P64+P67</f>
        <v>286759</v>
      </c>
      <c r="Q69" s="175"/>
      <c r="R69" s="175" t="str">
        <f t="shared" si="0"/>
        <v/>
      </c>
    </row>
    <row r="70" spans="2:18" ht="7.5" customHeight="1" x14ac:dyDescent="0.2">
      <c r="C70" s="20"/>
      <c r="D70" s="248"/>
      <c r="F70" s="266"/>
      <c r="I70" s="249"/>
      <c r="J70" s="238"/>
      <c r="K70" s="247"/>
      <c r="L70" s="238"/>
      <c r="M70" s="268"/>
      <c r="N70" s="268"/>
      <c r="O70" s="253"/>
      <c r="P70" s="268"/>
      <c r="Q70" s="175"/>
      <c r="R70" s="175" t="str">
        <f t="shared" si="0"/>
        <v>$</v>
      </c>
    </row>
    <row r="71" spans="2:18" ht="7.5" hidden="1" customHeight="1" x14ac:dyDescent="0.2">
      <c r="C71" s="20"/>
      <c r="D71" s="248"/>
      <c r="F71" s="266"/>
      <c r="I71" s="249"/>
      <c r="J71" s="238"/>
      <c r="K71" s="247"/>
      <c r="L71" s="238"/>
      <c r="M71" s="268"/>
      <c r="N71" s="268"/>
      <c r="O71" s="253"/>
      <c r="P71" s="268"/>
      <c r="Q71" s="175"/>
      <c r="R71" s="175" t="str">
        <f t="shared" si="0"/>
        <v>$</v>
      </c>
    </row>
    <row r="72" spans="2:18" ht="15" hidden="1" x14ac:dyDescent="0.25">
      <c r="D72" s="280"/>
      <c r="E72" s="245" t="s">
        <v>183</v>
      </c>
      <c r="F72" s="226"/>
      <c r="G72" s="226"/>
      <c r="H72" s="226"/>
      <c r="I72" s="246"/>
      <c r="J72" s="238"/>
      <c r="K72" s="247"/>
      <c r="L72" s="238"/>
      <c r="M72" s="268"/>
      <c r="N72" s="268"/>
      <c r="O72" s="253"/>
      <c r="P72" s="268"/>
      <c r="Q72" s="175"/>
      <c r="R72" s="175" t="str">
        <f t="shared" si="0"/>
        <v>$</v>
      </c>
    </row>
    <row r="73" spans="2:18" ht="7.5" hidden="1" customHeight="1" x14ac:dyDescent="0.2">
      <c r="C73" s="20"/>
      <c r="D73" s="248"/>
      <c r="F73" s="266"/>
      <c r="I73" s="249"/>
      <c r="J73" s="238"/>
      <c r="K73" s="247"/>
      <c r="L73" s="238"/>
      <c r="M73" s="268"/>
      <c r="N73" s="268"/>
      <c r="O73" s="253"/>
      <c r="P73" s="268"/>
      <c r="Q73" s="175"/>
      <c r="R73" s="175" t="str">
        <f t="shared" si="0"/>
        <v>$</v>
      </c>
    </row>
    <row r="74" spans="2:18" hidden="1" x14ac:dyDescent="0.2">
      <c r="B74" s="224" t="s">
        <v>318</v>
      </c>
      <c r="D74" s="280"/>
      <c r="E74" s="281" t="s">
        <v>451</v>
      </c>
      <c r="F74" s="226"/>
      <c r="G74" s="226"/>
      <c r="H74" s="226"/>
      <c r="I74" s="246"/>
      <c r="J74" s="238"/>
      <c r="K74" s="258"/>
      <c r="L74" s="238"/>
      <c r="M74" s="254">
        <v>0</v>
      </c>
      <c r="N74" s="254">
        <v>0</v>
      </c>
      <c r="O74" s="253"/>
      <c r="P74" s="254">
        <v>0</v>
      </c>
      <c r="Q74" s="175"/>
      <c r="R74" s="175" t="str">
        <f t="shared" si="0"/>
        <v>$</v>
      </c>
    </row>
    <row r="75" spans="2:18" ht="7.5" hidden="1" customHeight="1" x14ac:dyDescent="0.2">
      <c r="C75" s="20"/>
      <c r="D75" s="248"/>
      <c r="F75" s="266"/>
      <c r="I75" s="249"/>
      <c r="J75" s="238"/>
      <c r="K75" s="247"/>
      <c r="L75" s="238"/>
      <c r="M75" s="268"/>
      <c r="N75" s="268"/>
      <c r="O75" s="253"/>
      <c r="P75" s="268"/>
      <c r="Q75" s="175"/>
      <c r="R75" s="175" t="str">
        <f t="shared" si="0"/>
        <v>$</v>
      </c>
    </row>
    <row r="76" spans="2:18" ht="14.25" x14ac:dyDescent="0.25">
      <c r="B76" s="224" t="s">
        <v>452</v>
      </c>
      <c r="C76" s="20"/>
      <c r="D76" s="269"/>
      <c r="E76" s="270" t="s">
        <v>453</v>
      </c>
      <c r="F76" s="270"/>
      <c r="G76" s="271"/>
      <c r="H76" s="271"/>
      <c r="I76" s="272"/>
      <c r="J76" s="273"/>
      <c r="K76" s="274"/>
      <c r="L76" s="273"/>
      <c r="M76" s="275">
        <f>+M69</f>
        <v>765513</v>
      </c>
      <c r="N76" s="275">
        <v>1187689</v>
      </c>
      <c r="O76" s="276"/>
      <c r="P76" s="277">
        <f>+P69</f>
        <v>286759</v>
      </c>
      <c r="Q76" s="175"/>
      <c r="R76" s="175" t="str">
        <f t="shared" si="0"/>
        <v/>
      </c>
    </row>
    <row r="77" spans="2:18" ht="14.25" x14ac:dyDescent="0.25">
      <c r="C77" s="20"/>
      <c r="D77" s="283"/>
      <c r="E77" s="284"/>
      <c r="F77" s="224" t="s">
        <v>454</v>
      </c>
      <c r="G77" s="285"/>
      <c r="H77" s="285"/>
      <c r="I77" s="286"/>
      <c r="J77" s="238"/>
      <c r="K77" s="258"/>
      <c r="L77" s="238"/>
      <c r="M77" s="287">
        <f>+M76-M78</f>
        <v>766375</v>
      </c>
      <c r="N77" s="287">
        <v>1188253</v>
      </c>
      <c r="O77" s="288"/>
      <c r="P77" s="289">
        <v>287756</v>
      </c>
      <c r="Q77" s="175"/>
      <c r="R77" s="175" t="str">
        <f t="shared" si="0"/>
        <v/>
      </c>
    </row>
    <row r="78" spans="2:18" ht="14.25" x14ac:dyDescent="0.25">
      <c r="C78" s="20"/>
      <c r="D78" s="290"/>
      <c r="E78" s="291"/>
      <c r="F78" s="292" t="s">
        <v>455</v>
      </c>
      <c r="G78" s="293"/>
      <c r="H78" s="293"/>
      <c r="I78" s="294"/>
      <c r="J78" s="295"/>
      <c r="K78" s="296">
        <f>+BSC!J84</f>
        <v>7</v>
      </c>
      <c r="L78" s="295"/>
      <c r="M78" s="297">
        <v>-862</v>
      </c>
      <c r="N78" s="297">
        <v>-564</v>
      </c>
      <c r="O78" s="298"/>
      <c r="P78" s="299">
        <f>+P76-P77</f>
        <v>-997</v>
      </c>
      <c r="Q78" s="175"/>
      <c r="R78" s="175" t="str">
        <f t="shared" si="0"/>
        <v/>
      </c>
    </row>
    <row r="79" spans="2:18" ht="14.25" x14ac:dyDescent="0.25">
      <c r="C79" s="20"/>
      <c r="D79" s="300"/>
      <c r="E79" s="301"/>
      <c r="F79" s="301"/>
      <c r="G79" s="293"/>
      <c r="H79" s="293"/>
      <c r="I79" s="294"/>
      <c r="J79" s="238"/>
      <c r="K79" s="302"/>
      <c r="L79" s="238"/>
      <c r="M79" s="302"/>
      <c r="N79" s="302"/>
      <c r="O79" s="238"/>
      <c r="P79" s="302"/>
      <c r="Q79" s="175"/>
      <c r="R79" s="175" t="str">
        <f t="shared" si="0"/>
        <v>$</v>
      </c>
    </row>
    <row r="80" spans="2:18" x14ac:dyDescent="0.2">
      <c r="J80" s="238"/>
      <c r="L80" s="238"/>
      <c r="O80" s="238"/>
    </row>
    <row r="81" spans="1:16" x14ac:dyDescent="0.2">
      <c r="A81" s="224" t="s">
        <v>456</v>
      </c>
      <c r="J81" s="238"/>
      <c r="L81" s="238"/>
      <c r="O81" s="238"/>
    </row>
    <row r="82" spans="1:16" x14ac:dyDescent="0.2">
      <c r="J82" s="238"/>
      <c r="L82" s="238"/>
      <c r="M82" s="303"/>
      <c r="N82" s="303"/>
      <c r="O82" s="303" t="e">
        <f t="shared" ref="O82:P82" si="2">+O77/O76</f>
        <v>#DIV/0!</v>
      </c>
      <c r="P82" s="303">
        <f t="shared" si="2"/>
        <v>1.0034768000000001</v>
      </c>
    </row>
    <row r="83" spans="1:16" hidden="1" x14ac:dyDescent="0.2">
      <c r="M83" s="303"/>
      <c r="N83" s="303"/>
      <c r="O83" s="303" t="e">
        <f t="shared" ref="O83:P83" si="3">+O78/O76</f>
        <v>#DIV/0!</v>
      </c>
      <c r="P83" s="303">
        <f t="shared" si="3"/>
        <v>-3.4767999999999999E-3</v>
      </c>
    </row>
    <row r="84" spans="1:16" hidden="1" x14ac:dyDescent="0.2">
      <c r="N84" s="303"/>
    </row>
    <row r="86" spans="1:16" hidden="1" x14ac:dyDescent="0.2">
      <c r="M86" s="255"/>
      <c r="N86" s="303"/>
    </row>
    <row r="88" spans="1:16" hidden="1" x14ac:dyDescent="0.2">
      <c r="C88" s="20"/>
    </row>
    <row r="89" spans="1:16" hidden="1" x14ac:dyDescent="0.2">
      <c r="C89" s="20"/>
    </row>
    <row r="90" spans="1:16" hidden="1" x14ac:dyDescent="0.2">
      <c r="C90" s="20"/>
    </row>
    <row r="91" spans="1:16" hidden="1" x14ac:dyDescent="0.2">
      <c r="C91" s="20"/>
    </row>
    <row r="92" spans="1:16" hidden="1" x14ac:dyDescent="0.2">
      <c r="C92" s="20"/>
    </row>
    <row r="93" spans="1:16" hidden="1" x14ac:dyDescent="0.2">
      <c r="C93" s="20"/>
    </row>
    <row r="94" spans="1:16" hidden="1" x14ac:dyDescent="0.2">
      <c r="C94" s="20"/>
    </row>
    <row r="95" spans="1:16" hidden="1" x14ac:dyDescent="0.2">
      <c r="C95" s="20"/>
    </row>
    <row r="96" spans="1:16" hidden="1" x14ac:dyDescent="0.2">
      <c r="C96" s="20"/>
    </row>
    <row r="97" spans="3:3" hidden="1" x14ac:dyDescent="0.2">
      <c r="C97" s="20"/>
    </row>
    <row r="98" spans="3:3" hidden="1" x14ac:dyDescent="0.2">
      <c r="C98" s="20"/>
    </row>
    <row r="99" spans="3:3" hidden="1" x14ac:dyDescent="0.2">
      <c r="C99" s="20"/>
    </row>
  </sheetData>
  <autoFilter ref="R6:R79" xr:uid="{00000000-0001-0000-0100-000000000000}"/>
  <pageMargins left="0.75" right="0.75" top="1" bottom="1" header="0" footer="0"/>
  <pageSetup paperSize="9" scale="81" fitToHeight="0" orientation="portrait" r:id="rId1"/>
  <headerFooter alignWithMargins="0"/>
  <colBreaks count="1" manualBreakCount="1">
    <brk id="16" max="8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4C98-0C15-4221-87A9-F0AFE698E46B}">
  <sheetPr>
    <pageSetUpPr fitToPage="1"/>
  </sheetPr>
  <dimension ref="A2:N136"/>
  <sheetViews>
    <sheetView showGridLines="0" zoomScaleNormal="102" zoomScaleSheetLayoutView="145" workbookViewId="0">
      <selection activeCell="K14" sqref="K14"/>
    </sheetView>
  </sheetViews>
  <sheetFormatPr baseColWidth="10" defaultColWidth="0" defaultRowHeight="12.75" x14ac:dyDescent="0.2"/>
  <cols>
    <col min="1" max="1" width="3.28515625" style="143" customWidth="1"/>
    <col min="2" max="2" width="11.5703125" style="143" hidden="1" customWidth="1"/>
    <col min="3" max="3" width="3.42578125" style="143" customWidth="1"/>
    <col min="4" max="4" width="2" style="143" customWidth="1"/>
    <col min="5" max="5" width="3.42578125" style="143" customWidth="1"/>
    <col min="6" max="6" width="3.28515625" style="143" customWidth="1"/>
    <col min="7" max="7" width="11.42578125" style="143" customWidth="1"/>
    <col min="8" max="8" width="16.7109375" style="143" customWidth="1"/>
    <col min="9" max="9" width="18" style="143" customWidth="1"/>
    <col min="10" max="10" width="11.5703125" style="143" customWidth="1"/>
    <col min="11" max="12" width="15" style="145" customWidth="1"/>
    <col min="13" max="13" width="9.7109375" style="143" hidden="1" customWidth="1"/>
    <col min="14" max="14" width="15" style="143" customWidth="1"/>
    <col min="15" max="16384" width="11.42578125" style="143" hidden="1"/>
  </cols>
  <sheetData>
    <row r="2" spans="2:13" x14ac:dyDescent="0.2">
      <c r="D2" s="144" t="s">
        <v>353</v>
      </c>
    </row>
    <row r="3" spans="2:13" x14ac:dyDescent="0.2">
      <c r="D3" s="144"/>
    </row>
    <row r="4" spans="2:13" s="146" customFormat="1" ht="18.75" x14ac:dyDescent="0.3">
      <c r="D4" s="146" t="s">
        <v>354</v>
      </c>
      <c r="K4" s="147"/>
      <c r="L4" s="147"/>
    </row>
    <row r="5" spans="2:13" x14ac:dyDescent="0.2">
      <c r="J5" s="148"/>
      <c r="K5" s="149"/>
      <c r="L5" s="149"/>
    </row>
    <row r="6" spans="2:13" x14ac:dyDescent="0.2">
      <c r="D6" s="150"/>
      <c r="E6" s="151" t="s">
        <v>0</v>
      </c>
      <c r="F6" s="152"/>
      <c r="G6" s="152"/>
      <c r="H6" s="152"/>
      <c r="I6" s="152"/>
      <c r="J6" s="153" t="s">
        <v>1</v>
      </c>
      <c r="K6" s="153">
        <v>45838</v>
      </c>
      <c r="L6" s="153">
        <v>45657</v>
      </c>
      <c r="M6" s="143" t="s">
        <v>323</v>
      </c>
    </row>
    <row r="7" spans="2:13" x14ac:dyDescent="0.2">
      <c r="J7" s="154"/>
      <c r="K7" s="155"/>
      <c r="L7" s="155"/>
      <c r="M7" s="143" t="s">
        <v>322</v>
      </c>
    </row>
    <row r="8" spans="2:13" ht="16.5" customHeight="1" x14ac:dyDescent="0.2">
      <c r="B8" s="143" t="s">
        <v>355</v>
      </c>
      <c r="D8" s="156"/>
      <c r="E8" s="157" t="s">
        <v>2</v>
      </c>
      <c r="F8" s="158"/>
      <c r="G8" s="158"/>
      <c r="H8" s="158"/>
      <c r="I8" s="158"/>
      <c r="J8" s="159"/>
      <c r="K8" s="160">
        <f>+K10+K15+K20+K25+K27</f>
        <v>43695968</v>
      </c>
      <c r="L8" s="160">
        <f>+L10+L15+L20+L25+L27</f>
        <v>44723572</v>
      </c>
      <c r="M8" s="143" t="str">
        <f>+IF(AND(ABS(K8)&lt;&gt;0,ABS(L8)&lt;&gt;0),"","$")</f>
        <v/>
      </c>
    </row>
    <row r="9" spans="2:13" x14ac:dyDescent="0.2">
      <c r="D9" s="161"/>
      <c r="I9" s="162"/>
      <c r="J9" s="163"/>
      <c r="K9" s="164"/>
      <c r="L9" s="164"/>
      <c r="M9" s="143" t="s">
        <v>322</v>
      </c>
    </row>
    <row r="10" spans="2:13" x14ac:dyDescent="0.2">
      <c r="B10" s="143" t="s">
        <v>356</v>
      </c>
      <c r="D10" s="166"/>
      <c r="E10" s="144" t="s">
        <v>3</v>
      </c>
      <c r="I10" s="162"/>
      <c r="J10" s="167"/>
      <c r="K10" s="168">
        <f>+K11+K13</f>
        <v>2687060</v>
      </c>
      <c r="L10" s="168">
        <f>+L11+L13</f>
        <v>3800507</v>
      </c>
      <c r="M10" s="143" t="str">
        <f>+IF(AND(ABS(K10)&lt;&gt;0,ABS(L10)&lt;&gt;0),"","$")</f>
        <v/>
      </c>
    </row>
    <row r="11" spans="2:13" x14ac:dyDescent="0.2">
      <c r="D11" s="166"/>
      <c r="E11" s="169" t="s">
        <v>4</v>
      </c>
      <c r="F11" s="143" t="s">
        <v>357</v>
      </c>
      <c r="I11" s="162"/>
      <c r="J11" s="170">
        <v>5</v>
      </c>
      <c r="K11" s="171">
        <v>2653089</v>
      </c>
      <c r="L11" s="171">
        <v>3759664</v>
      </c>
      <c r="M11" s="143" t="str">
        <f>+IF(OR(ABS(K11)&gt;0,ABS(L11)&gt;0),"","$")</f>
        <v/>
      </c>
    </row>
    <row r="12" spans="2:13" hidden="1" x14ac:dyDescent="0.2">
      <c r="B12" s="143" t="s">
        <v>188</v>
      </c>
      <c r="D12" s="172"/>
      <c r="E12" s="169" t="s">
        <v>4</v>
      </c>
      <c r="F12" s="143" t="s">
        <v>11</v>
      </c>
      <c r="I12" s="162"/>
      <c r="J12" s="170"/>
      <c r="K12" s="171">
        <v>0</v>
      </c>
      <c r="L12" s="171">
        <v>0</v>
      </c>
      <c r="M12" s="143" t="str">
        <f>+IF(OR(ABS(K12)&gt;0,ABS(L12)&gt;0),"","$")</f>
        <v>$</v>
      </c>
    </row>
    <row r="13" spans="2:13" x14ac:dyDescent="0.2">
      <c r="B13" s="143" t="s">
        <v>189</v>
      </c>
      <c r="D13" s="172"/>
      <c r="E13" s="169" t="s">
        <v>6</v>
      </c>
      <c r="F13" s="143" t="s">
        <v>358</v>
      </c>
      <c r="I13" s="162"/>
      <c r="J13" s="170">
        <v>9</v>
      </c>
      <c r="K13" s="171">
        <v>33971</v>
      </c>
      <c r="L13" s="171">
        <v>40843</v>
      </c>
      <c r="M13" s="143" t="str">
        <f>+IF(OR(ABS(K13)&gt;0,ABS(L13)&gt;0),"","$")</f>
        <v/>
      </c>
    </row>
    <row r="14" spans="2:13" x14ac:dyDescent="0.2">
      <c r="D14" s="172"/>
      <c r="I14" s="162"/>
      <c r="J14" s="163"/>
      <c r="K14" s="171"/>
      <c r="L14" s="171"/>
      <c r="M14" s="143" t="s">
        <v>322</v>
      </c>
    </row>
    <row r="15" spans="2:13" x14ac:dyDescent="0.2">
      <c r="B15" s="143" t="s">
        <v>359</v>
      </c>
      <c r="D15" s="173"/>
      <c r="E15" s="144" t="s">
        <v>22</v>
      </c>
      <c r="I15" s="162"/>
      <c r="J15" s="167">
        <v>10</v>
      </c>
      <c r="K15" s="168">
        <f>+SUM(K16:K18)</f>
        <v>15764344</v>
      </c>
      <c r="L15" s="168">
        <f>+SUM(L16:L18)</f>
        <v>15681155</v>
      </c>
      <c r="M15" s="143" t="str">
        <f t="shared" ref="M15:M63" si="0">+IF(AND(ABS(K15)&lt;&gt;0,ABS(L15)&lt;&gt;0),"","$")</f>
        <v/>
      </c>
    </row>
    <row r="16" spans="2:13" x14ac:dyDescent="0.2">
      <c r="B16" s="143" t="s">
        <v>194</v>
      </c>
      <c r="D16" s="172"/>
      <c r="E16" s="169" t="s">
        <v>4</v>
      </c>
      <c r="F16" s="143" t="s">
        <v>23</v>
      </c>
      <c r="I16" s="162"/>
      <c r="J16" s="163"/>
      <c r="K16" s="171">
        <v>4051005</v>
      </c>
      <c r="L16" s="171">
        <v>4137648</v>
      </c>
      <c r="M16" s="143" t="str">
        <f t="shared" ref="M16:M18" si="1">+IF(OR(ABS(K16)&gt;0,ABS(L16)&gt;0),"","$")</f>
        <v/>
      </c>
    </row>
    <row r="17" spans="1:13" x14ac:dyDescent="0.2">
      <c r="B17" s="143" t="s">
        <v>195</v>
      </c>
      <c r="D17" s="172"/>
      <c r="E17" s="169" t="s">
        <v>6</v>
      </c>
      <c r="F17" s="143" t="s">
        <v>24</v>
      </c>
      <c r="I17" s="162"/>
      <c r="J17" s="163"/>
      <c r="K17" s="171">
        <v>10180851</v>
      </c>
      <c r="L17" s="171">
        <v>10496178</v>
      </c>
      <c r="M17" s="143" t="str">
        <f t="shared" si="1"/>
        <v/>
      </c>
    </row>
    <row r="18" spans="1:13" x14ac:dyDescent="0.2">
      <c r="B18" s="143" t="s">
        <v>196</v>
      </c>
      <c r="D18" s="172"/>
      <c r="E18" s="169" t="s">
        <v>8</v>
      </c>
      <c r="F18" s="143" t="s">
        <v>360</v>
      </c>
      <c r="I18" s="162"/>
      <c r="J18" s="163"/>
      <c r="K18" s="171">
        <v>1532488</v>
      </c>
      <c r="L18" s="171">
        <v>1047329</v>
      </c>
      <c r="M18" s="143" t="str">
        <f t="shared" si="1"/>
        <v/>
      </c>
    </row>
    <row r="19" spans="1:13" x14ac:dyDescent="0.2">
      <c r="D19" s="172"/>
      <c r="I19" s="162"/>
      <c r="J19" s="163"/>
      <c r="K19" s="171"/>
      <c r="L19" s="171"/>
      <c r="M19" s="143" t="s">
        <v>322</v>
      </c>
    </row>
    <row r="20" spans="1:13" x14ac:dyDescent="0.2">
      <c r="D20" s="173"/>
      <c r="E20" s="144" t="s">
        <v>361</v>
      </c>
      <c r="I20" s="162"/>
      <c r="J20" s="167" t="s">
        <v>362</v>
      </c>
      <c r="K20" s="168">
        <f>+K22</f>
        <v>22228173</v>
      </c>
      <c r="L20" s="168">
        <f>+L22</f>
        <v>22051334</v>
      </c>
      <c r="M20" s="143" t="str">
        <f t="shared" si="0"/>
        <v/>
      </c>
    </row>
    <row r="21" spans="1:13" hidden="1" x14ac:dyDescent="0.2">
      <c r="B21" s="143" t="s">
        <v>363</v>
      </c>
      <c r="D21" s="173"/>
      <c r="E21" s="174" t="s">
        <v>4</v>
      </c>
      <c r="F21" s="175" t="s">
        <v>364</v>
      </c>
      <c r="I21" s="162"/>
      <c r="J21" s="167"/>
      <c r="K21" s="171">
        <v>0</v>
      </c>
      <c r="L21" s="171">
        <v>0</v>
      </c>
      <c r="M21" s="143" t="s">
        <v>324</v>
      </c>
    </row>
    <row r="22" spans="1:13" x14ac:dyDescent="0.2">
      <c r="B22" s="143" t="s">
        <v>199</v>
      </c>
      <c r="D22" s="172"/>
      <c r="E22" s="169" t="s">
        <v>6</v>
      </c>
      <c r="F22" s="143" t="s">
        <v>331</v>
      </c>
      <c r="I22" s="162"/>
      <c r="J22" s="163"/>
      <c r="K22" s="171">
        <v>22228173</v>
      </c>
      <c r="L22" s="171">
        <v>22051334</v>
      </c>
      <c r="M22" s="143" t="str">
        <f t="shared" ref="M22:M23" si="2">+IF(OR(ABS(K22)&gt;0,ABS(L22)&gt;0),"","$")</f>
        <v/>
      </c>
    </row>
    <row r="23" spans="1:13" hidden="1" x14ac:dyDescent="0.2">
      <c r="B23" s="143" t="s">
        <v>200</v>
      </c>
      <c r="D23" s="172"/>
      <c r="E23" s="169" t="s">
        <v>10</v>
      </c>
      <c r="F23" s="143" t="s">
        <v>365</v>
      </c>
      <c r="I23" s="162"/>
      <c r="J23" s="163"/>
      <c r="K23" s="171">
        <v>0</v>
      </c>
      <c r="L23" s="171">
        <v>0</v>
      </c>
      <c r="M23" s="143" t="str">
        <f t="shared" si="2"/>
        <v>$</v>
      </c>
    </row>
    <row r="24" spans="1:13" x14ac:dyDescent="0.2">
      <c r="D24" s="161"/>
      <c r="I24" s="162"/>
      <c r="J24" s="163"/>
      <c r="K24" s="171"/>
      <c r="L24" s="171"/>
      <c r="M24" s="143" t="s">
        <v>322</v>
      </c>
    </row>
    <row r="25" spans="1:13" x14ac:dyDescent="0.2">
      <c r="B25" s="143" t="s">
        <v>366</v>
      </c>
      <c r="D25" s="173"/>
      <c r="E25" s="144" t="s">
        <v>35</v>
      </c>
      <c r="I25" s="162"/>
      <c r="J25" s="167" t="s">
        <v>367</v>
      </c>
      <c r="K25" s="168">
        <v>1259898</v>
      </c>
      <c r="L25" s="168">
        <v>1434525</v>
      </c>
      <c r="M25" s="143" t="str">
        <f>+IF(OR(ABS(K25)&gt;0,ABS(L25)&gt;0),"","$")</f>
        <v/>
      </c>
    </row>
    <row r="26" spans="1:13" x14ac:dyDescent="0.2">
      <c r="A26" s="144"/>
      <c r="B26" s="144"/>
      <c r="D26" s="172"/>
      <c r="I26" s="162"/>
      <c r="J26" s="163"/>
      <c r="K26" s="171"/>
      <c r="L26" s="171"/>
      <c r="M26" s="143" t="s">
        <v>322</v>
      </c>
    </row>
    <row r="27" spans="1:13" x14ac:dyDescent="0.2">
      <c r="A27" s="144"/>
      <c r="B27" s="143" t="s">
        <v>211</v>
      </c>
      <c r="D27" s="173"/>
      <c r="E27" s="144" t="s">
        <v>36</v>
      </c>
      <c r="I27" s="162"/>
      <c r="J27" s="167" t="s">
        <v>368</v>
      </c>
      <c r="K27" s="168">
        <v>1756493</v>
      </c>
      <c r="L27" s="168">
        <v>1756051</v>
      </c>
      <c r="M27" s="143" t="str">
        <f>+IF(OR(ABS(K27)&gt;0,ABS(L27)&gt;0),"","$")</f>
        <v/>
      </c>
    </row>
    <row r="28" spans="1:13" x14ac:dyDescent="0.2">
      <c r="D28" s="176"/>
      <c r="E28" s="177"/>
      <c r="F28" s="177"/>
      <c r="G28" s="177"/>
      <c r="H28" s="177"/>
      <c r="I28" s="178"/>
      <c r="J28" s="179"/>
      <c r="K28" s="180"/>
      <c r="L28" s="180"/>
      <c r="M28" s="143" t="s">
        <v>322</v>
      </c>
    </row>
    <row r="29" spans="1:13" x14ac:dyDescent="0.2">
      <c r="E29" s="181"/>
      <c r="J29" s="182"/>
      <c r="K29" s="165"/>
      <c r="L29" s="165"/>
      <c r="M29" s="143" t="s">
        <v>322</v>
      </c>
    </row>
    <row r="30" spans="1:13" ht="16.5" customHeight="1" x14ac:dyDescent="0.2">
      <c r="B30" s="143" t="s">
        <v>369</v>
      </c>
      <c r="D30" s="156"/>
      <c r="E30" s="157" t="s">
        <v>37</v>
      </c>
      <c r="F30" s="158"/>
      <c r="G30" s="158"/>
      <c r="H30" s="158"/>
      <c r="I30" s="158"/>
      <c r="J30" s="159"/>
      <c r="K30" s="160">
        <f>+K32+K37+K43+K47+K49+K51</f>
        <v>31174819</v>
      </c>
      <c r="L30" s="160">
        <f>+L32+L37+L43+L47+L49+L51</f>
        <v>24958399</v>
      </c>
      <c r="M30" s="143" t="str">
        <f t="shared" si="0"/>
        <v/>
      </c>
    </row>
    <row r="31" spans="1:13" x14ac:dyDescent="0.2">
      <c r="D31" s="183"/>
      <c r="E31" s="184"/>
      <c r="F31" s="184"/>
      <c r="G31" s="184"/>
      <c r="H31" s="184"/>
      <c r="I31" s="185"/>
      <c r="J31" s="186"/>
      <c r="K31" s="164"/>
      <c r="L31" s="164"/>
      <c r="M31" s="143" t="s">
        <v>322</v>
      </c>
    </row>
    <row r="32" spans="1:13" x14ac:dyDescent="0.2">
      <c r="B32" s="143" t="s">
        <v>370</v>
      </c>
      <c r="D32" s="173"/>
      <c r="E32" s="144" t="s">
        <v>39</v>
      </c>
      <c r="I32" s="162"/>
      <c r="J32" s="167">
        <v>13</v>
      </c>
      <c r="K32" s="168">
        <v>647345</v>
      </c>
      <c r="L32" s="168">
        <v>716972</v>
      </c>
      <c r="M32" s="143" t="str">
        <f t="shared" ref="M32:M35" si="3">+IF(OR(ABS(K32)&gt;0,ABS(L32)&gt;0),"","$")</f>
        <v/>
      </c>
    </row>
    <row r="33" spans="2:13" hidden="1" x14ac:dyDescent="0.2">
      <c r="B33" s="143" t="s">
        <v>213</v>
      </c>
      <c r="D33" s="172"/>
      <c r="E33" s="169" t="s">
        <v>4</v>
      </c>
      <c r="F33" s="143" t="s">
        <v>40</v>
      </c>
      <c r="I33" s="162"/>
      <c r="J33" s="163"/>
      <c r="K33" s="171"/>
      <c r="L33" s="171"/>
      <c r="M33" s="143" t="str">
        <f t="shared" si="3"/>
        <v>$</v>
      </c>
    </row>
    <row r="34" spans="2:13" hidden="1" x14ac:dyDescent="0.2">
      <c r="B34" s="143" t="s">
        <v>214</v>
      </c>
      <c r="D34" s="172"/>
      <c r="E34" s="169" t="s">
        <v>6</v>
      </c>
      <c r="F34" s="143" t="s">
        <v>41</v>
      </c>
      <c r="I34" s="162"/>
      <c r="J34" s="163"/>
      <c r="K34" s="171"/>
      <c r="L34" s="171"/>
      <c r="M34" s="143" t="str">
        <f t="shared" si="3"/>
        <v>$</v>
      </c>
    </row>
    <row r="35" spans="2:13" hidden="1" x14ac:dyDescent="0.2">
      <c r="B35" s="143" t="s">
        <v>218</v>
      </c>
      <c r="D35" s="172"/>
      <c r="E35" s="169" t="s">
        <v>8</v>
      </c>
      <c r="F35" s="143" t="s">
        <v>45</v>
      </c>
      <c r="I35" s="162"/>
      <c r="J35" s="163"/>
      <c r="K35" s="171"/>
      <c r="L35" s="171"/>
      <c r="M35" s="143" t="str">
        <f t="shared" si="3"/>
        <v>$</v>
      </c>
    </row>
    <row r="36" spans="2:13" x14ac:dyDescent="0.2">
      <c r="D36" s="161"/>
      <c r="I36" s="162"/>
      <c r="J36" s="163"/>
      <c r="K36" s="171"/>
      <c r="L36" s="171"/>
      <c r="M36" s="143" t="s">
        <v>322</v>
      </c>
    </row>
    <row r="37" spans="2:13" x14ac:dyDescent="0.2">
      <c r="B37" s="143" t="s">
        <v>371</v>
      </c>
      <c r="D37" s="173"/>
      <c r="E37" s="144" t="s">
        <v>46</v>
      </c>
      <c r="I37" s="162"/>
      <c r="J37" s="167"/>
      <c r="K37" s="168">
        <f>+SUM(K38:K41)</f>
        <v>20957382</v>
      </c>
      <c r="L37" s="168">
        <f>+SUM(L38:L41)</f>
        <v>17686083</v>
      </c>
      <c r="M37" s="143" t="str">
        <f t="shared" ref="M37:M41" si="4">+IF(OR(ABS(K37)&gt;0,ABS(L37)&gt;0),"","$")</f>
        <v/>
      </c>
    </row>
    <row r="38" spans="2:13" x14ac:dyDescent="0.2">
      <c r="B38" s="143" t="s">
        <v>372</v>
      </c>
      <c r="D38" s="172"/>
      <c r="E38" s="169" t="s">
        <v>4</v>
      </c>
      <c r="F38" s="143" t="s">
        <v>47</v>
      </c>
      <c r="I38" s="162"/>
      <c r="J38" s="170" t="s">
        <v>367</v>
      </c>
      <c r="K38" s="171">
        <v>20905533</v>
      </c>
      <c r="L38" s="171">
        <v>17615638</v>
      </c>
      <c r="M38" s="143" t="str">
        <f t="shared" si="4"/>
        <v/>
      </c>
    </row>
    <row r="39" spans="2:13" hidden="1" x14ac:dyDescent="0.2">
      <c r="B39" s="143" t="s">
        <v>220</v>
      </c>
      <c r="D39" s="172"/>
      <c r="E39" s="169" t="s">
        <v>6</v>
      </c>
      <c r="F39" s="143" t="s">
        <v>373</v>
      </c>
      <c r="I39" s="162"/>
      <c r="J39" s="163"/>
      <c r="K39" s="171">
        <v>0</v>
      </c>
      <c r="L39" s="171">
        <v>0</v>
      </c>
      <c r="M39" s="143" t="str">
        <f t="shared" si="4"/>
        <v>$</v>
      </c>
    </row>
    <row r="40" spans="2:13" x14ac:dyDescent="0.2">
      <c r="B40" s="143" t="s">
        <v>222</v>
      </c>
      <c r="D40" s="172"/>
      <c r="E40" s="169" t="s">
        <v>8</v>
      </c>
      <c r="F40" s="143" t="s">
        <v>51</v>
      </c>
      <c r="I40" s="162"/>
      <c r="J40" s="170" t="s">
        <v>374</v>
      </c>
      <c r="K40" s="171">
        <v>16952</v>
      </c>
      <c r="L40" s="171">
        <v>16952</v>
      </c>
      <c r="M40" s="143" t="str">
        <f t="shared" si="4"/>
        <v/>
      </c>
    </row>
    <row r="41" spans="2:13" x14ac:dyDescent="0.2">
      <c r="B41" s="143" t="s">
        <v>223</v>
      </c>
      <c r="D41" s="172"/>
      <c r="E41" s="169" t="s">
        <v>10</v>
      </c>
      <c r="F41" s="143" t="s">
        <v>375</v>
      </c>
      <c r="I41" s="162"/>
      <c r="J41" s="170"/>
      <c r="K41" s="171">
        <v>34897</v>
      </c>
      <c r="L41" s="171">
        <v>53493</v>
      </c>
      <c r="M41" s="143" t="str">
        <f t="shared" si="4"/>
        <v/>
      </c>
    </row>
    <row r="42" spans="2:13" x14ac:dyDescent="0.2">
      <c r="D42" s="172"/>
      <c r="I42" s="162"/>
      <c r="J42" s="163"/>
      <c r="K42" s="171"/>
      <c r="L42" s="171"/>
      <c r="M42" s="143" t="s">
        <v>322</v>
      </c>
    </row>
    <row r="43" spans="2:13" x14ac:dyDescent="0.2">
      <c r="B43" s="143" t="s">
        <v>376</v>
      </c>
      <c r="D43" s="173"/>
      <c r="E43" s="144" t="s">
        <v>54</v>
      </c>
      <c r="I43" s="162"/>
      <c r="J43" s="167" t="str">
        <f>+J20</f>
        <v>12.1.a y 22.c</v>
      </c>
      <c r="K43" s="168">
        <f>+K44+K45</f>
        <v>1147254</v>
      </c>
      <c r="L43" s="168">
        <f>+L45</f>
        <v>904726</v>
      </c>
      <c r="M43" s="143" t="str">
        <f t="shared" ref="M43:M52" si="5">+IF(OR(ABS(K43)&gt;0,ABS(L43)&gt;0),"","$")</f>
        <v/>
      </c>
    </row>
    <row r="44" spans="2:13" hidden="1" x14ac:dyDescent="0.2">
      <c r="B44" s="143" t="s">
        <v>227</v>
      </c>
      <c r="D44" s="172"/>
      <c r="E44" s="169" t="s">
        <v>4</v>
      </c>
      <c r="F44" s="143" t="s">
        <v>331</v>
      </c>
      <c r="I44" s="162"/>
      <c r="J44" s="163"/>
      <c r="K44" s="187">
        <v>0</v>
      </c>
      <c r="L44" s="187">
        <v>0</v>
      </c>
      <c r="M44" s="143" t="str">
        <f t="shared" si="5"/>
        <v>$</v>
      </c>
    </row>
    <row r="45" spans="2:13" x14ac:dyDescent="0.2">
      <c r="B45" s="143" t="s">
        <v>229</v>
      </c>
      <c r="D45" s="172"/>
      <c r="E45" s="169" t="s">
        <v>6</v>
      </c>
      <c r="F45" s="143" t="s">
        <v>33</v>
      </c>
      <c r="I45" s="162"/>
      <c r="J45" s="163"/>
      <c r="K45" s="171">
        <v>1147254</v>
      </c>
      <c r="L45" s="171">
        <v>904726</v>
      </c>
      <c r="M45" s="143" t="str">
        <f t="shared" si="5"/>
        <v/>
      </c>
    </row>
    <row r="46" spans="2:13" x14ac:dyDescent="0.2">
      <c r="D46" s="172"/>
      <c r="I46" s="162"/>
      <c r="J46" s="163"/>
      <c r="K46" s="171"/>
      <c r="L46" s="171"/>
      <c r="M46" s="143" t="s">
        <v>322</v>
      </c>
    </row>
    <row r="47" spans="2:13" x14ac:dyDescent="0.2">
      <c r="B47" s="143" t="s">
        <v>377</v>
      </c>
      <c r="D47" s="173"/>
      <c r="E47" s="144" t="s">
        <v>55</v>
      </c>
      <c r="I47" s="162"/>
      <c r="J47" s="167" t="s">
        <v>367</v>
      </c>
      <c r="K47" s="168">
        <v>1057501</v>
      </c>
      <c r="L47" s="168">
        <v>740457</v>
      </c>
      <c r="M47" s="143" t="str">
        <f t="shared" si="5"/>
        <v/>
      </c>
    </row>
    <row r="48" spans="2:13" x14ac:dyDescent="0.2">
      <c r="D48" s="172"/>
      <c r="I48" s="162"/>
      <c r="J48" s="163"/>
      <c r="K48" s="171"/>
      <c r="L48" s="171"/>
      <c r="M48" s="143" t="s">
        <v>322</v>
      </c>
    </row>
    <row r="49" spans="2:13" x14ac:dyDescent="0.2">
      <c r="B49" s="143" t="s">
        <v>235</v>
      </c>
      <c r="D49" s="173"/>
      <c r="E49" s="144" t="s">
        <v>56</v>
      </c>
      <c r="I49" s="162"/>
      <c r="J49" s="188"/>
      <c r="K49" s="168">
        <v>862572</v>
      </c>
      <c r="L49" s="168">
        <v>34122</v>
      </c>
      <c r="M49" s="143" t="str">
        <f t="shared" si="5"/>
        <v/>
      </c>
    </row>
    <row r="50" spans="2:13" x14ac:dyDescent="0.2">
      <c r="D50" s="173"/>
      <c r="I50" s="162"/>
      <c r="J50" s="163"/>
      <c r="K50" s="171"/>
      <c r="L50" s="171"/>
      <c r="M50" s="143" t="s">
        <v>322</v>
      </c>
    </row>
    <row r="51" spans="2:13" x14ac:dyDescent="0.2">
      <c r="B51" s="143" t="s">
        <v>378</v>
      </c>
      <c r="D51" s="173"/>
      <c r="E51" s="144" t="s">
        <v>57</v>
      </c>
      <c r="I51" s="162"/>
      <c r="J51" s="167">
        <v>20</v>
      </c>
      <c r="K51" s="168">
        <f>+K52</f>
        <v>6502765</v>
      </c>
      <c r="L51" s="168">
        <f>+L52</f>
        <v>4876039</v>
      </c>
      <c r="M51" s="143" t="str">
        <f t="shared" si="5"/>
        <v/>
      </c>
    </row>
    <row r="52" spans="2:13" hidden="1" x14ac:dyDescent="0.2">
      <c r="B52" s="143" t="s">
        <v>236</v>
      </c>
      <c r="D52" s="172"/>
      <c r="E52" s="169" t="s">
        <v>4</v>
      </c>
      <c r="F52" s="143" t="s">
        <v>58</v>
      </c>
      <c r="I52" s="162"/>
      <c r="J52" s="163"/>
      <c r="K52" s="171">
        <v>6502765</v>
      </c>
      <c r="L52" s="171">
        <v>4876039</v>
      </c>
      <c r="M52" s="143" t="str">
        <f t="shared" si="5"/>
        <v/>
      </c>
    </row>
    <row r="53" spans="2:13" s="145" customFormat="1" x14ac:dyDescent="0.2">
      <c r="D53" s="189"/>
      <c r="E53" s="190"/>
      <c r="F53" s="190"/>
      <c r="G53" s="190"/>
      <c r="H53" s="190"/>
      <c r="I53" s="191"/>
      <c r="J53" s="179"/>
      <c r="K53" s="180"/>
      <c r="L53" s="180"/>
      <c r="M53" s="143" t="s">
        <v>322</v>
      </c>
    </row>
    <row r="54" spans="2:13" ht="13.5" thickBot="1" x14ac:dyDescent="0.25">
      <c r="K54" s="165"/>
      <c r="L54" s="165"/>
      <c r="M54" s="143" t="s">
        <v>322</v>
      </c>
    </row>
    <row r="55" spans="2:13" ht="13.5" thickBot="1" x14ac:dyDescent="0.25">
      <c r="B55" s="143">
        <v>1</v>
      </c>
      <c r="D55" s="307" t="s">
        <v>59</v>
      </c>
      <c r="E55" s="308"/>
      <c r="F55" s="308"/>
      <c r="G55" s="308"/>
      <c r="H55" s="308"/>
      <c r="I55" s="308"/>
      <c r="J55" s="309"/>
      <c r="K55" s="192">
        <f>+K30+K8</f>
        <v>74870787</v>
      </c>
      <c r="L55" s="192">
        <f>+L30+L8</f>
        <v>69681971</v>
      </c>
      <c r="M55" s="143" t="str">
        <f t="shared" si="0"/>
        <v/>
      </c>
    </row>
    <row r="56" spans="2:13" x14ac:dyDescent="0.2">
      <c r="D56" s="154"/>
      <c r="E56" s="154"/>
      <c r="F56" s="154"/>
      <c r="G56" s="154"/>
      <c r="H56" s="154"/>
      <c r="I56" s="154"/>
      <c r="J56" s="193"/>
      <c r="K56" s="194"/>
      <c r="L56" s="194"/>
      <c r="M56" s="143" t="s">
        <v>322</v>
      </c>
    </row>
    <row r="57" spans="2:13" x14ac:dyDescent="0.2">
      <c r="D57" s="154"/>
      <c r="E57" s="154"/>
      <c r="F57" s="154"/>
      <c r="G57" s="154"/>
      <c r="H57" s="154"/>
      <c r="I57" s="154"/>
      <c r="J57" s="193"/>
      <c r="K57" s="194"/>
      <c r="L57" s="194"/>
      <c r="M57" s="143" t="s">
        <v>322</v>
      </c>
    </row>
    <row r="58" spans="2:13" x14ac:dyDescent="0.2">
      <c r="D58" s="154"/>
      <c r="E58" s="154"/>
      <c r="F58" s="154"/>
      <c r="G58" s="154"/>
      <c r="H58" s="154"/>
      <c r="I58" s="154"/>
      <c r="J58" s="193"/>
      <c r="K58" s="194"/>
      <c r="L58" s="194"/>
      <c r="M58" s="143" t="s">
        <v>322</v>
      </c>
    </row>
    <row r="59" spans="2:13" s="146" customFormat="1" ht="18.75" x14ac:dyDescent="0.3">
      <c r="D59" s="146" t="s">
        <v>354</v>
      </c>
      <c r="K59" s="147"/>
      <c r="L59" s="147"/>
      <c r="M59" s="143" t="s">
        <v>322</v>
      </c>
    </row>
    <row r="60" spans="2:13" x14ac:dyDescent="0.2">
      <c r="J60" s="148"/>
      <c r="K60" s="149"/>
      <c r="L60" s="149"/>
      <c r="M60" s="143" t="s">
        <v>322</v>
      </c>
    </row>
    <row r="61" spans="2:13" x14ac:dyDescent="0.2">
      <c r="D61" s="150"/>
      <c r="E61" s="151" t="s">
        <v>60</v>
      </c>
      <c r="F61" s="152"/>
      <c r="G61" s="152"/>
      <c r="H61" s="152"/>
      <c r="I61" s="152"/>
      <c r="J61" s="153" t="s">
        <v>1</v>
      </c>
      <c r="K61" s="153">
        <f>+K6</f>
        <v>45838</v>
      </c>
      <c r="L61" s="153">
        <f>+L6</f>
        <v>45657</v>
      </c>
      <c r="M61" s="143" t="str">
        <f t="shared" si="0"/>
        <v/>
      </c>
    </row>
    <row r="62" spans="2:13" x14ac:dyDescent="0.2">
      <c r="J62" s="154"/>
      <c r="K62" s="155"/>
      <c r="L62" s="155"/>
      <c r="M62" s="143" t="s">
        <v>322</v>
      </c>
    </row>
    <row r="63" spans="2:13" ht="16.5" customHeight="1" x14ac:dyDescent="0.2">
      <c r="B63" s="143">
        <v>2</v>
      </c>
      <c r="D63" s="156"/>
      <c r="E63" s="157" t="s">
        <v>61</v>
      </c>
      <c r="F63" s="158"/>
      <c r="G63" s="158"/>
      <c r="H63" s="158"/>
      <c r="I63" s="158"/>
      <c r="J63" s="159"/>
      <c r="K63" s="160">
        <f>+K65+K77+K82+K84</f>
        <v>41329870</v>
      </c>
      <c r="L63" s="160">
        <f>+L65+L77+L82+L84</f>
        <v>40630348</v>
      </c>
      <c r="M63" s="143" t="str">
        <f t="shared" si="0"/>
        <v/>
      </c>
    </row>
    <row r="64" spans="2:13" x14ac:dyDescent="0.2">
      <c r="C64" s="145"/>
      <c r="D64" s="195"/>
      <c r="E64" s="184"/>
      <c r="F64" s="196"/>
      <c r="G64" s="196"/>
      <c r="H64" s="196"/>
      <c r="I64" s="197"/>
      <c r="J64" s="198"/>
      <c r="K64" s="199"/>
      <c r="L64" s="199"/>
      <c r="M64" s="143" t="s">
        <v>322</v>
      </c>
    </row>
    <row r="65" spans="2:13" x14ac:dyDescent="0.2">
      <c r="B65" s="143" t="s">
        <v>379</v>
      </c>
      <c r="D65" s="166"/>
      <c r="E65" s="144" t="s">
        <v>62</v>
      </c>
      <c r="F65" s="144"/>
      <c r="G65" s="154"/>
      <c r="I65" s="162"/>
      <c r="J65" s="167"/>
      <c r="K65" s="168">
        <f>+K66+K68+K69+K71+K73</f>
        <v>41250301</v>
      </c>
      <c r="L65" s="168">
        <f>+L66+L68+L69+L71+L73</f>
        <v>40482613</v>
      </c>
      <c r="M65" s="143" t="str">
        <f t="shared" ref="M65:M84" si="6">+IF(OR(ABS(K65)&gt;0,ABS(L65)&gt;0),"","$")</f>
        <v/>
      </c>
    </row>
    <row r="66" spans="2:13" x14ac:dyDescent="0.2">
      <c r="B66" s="143" t="s">
        <v>380</v>
      </c>
      <c r="D66" s="161"/>
      <c r="E66" s="200" t="s">
        <v>63</v>
      </c>
      <c r="F66" s="181" t="s">
        <v>64</v>
      </c>
      <c r="G66" s="144"/>
      <c r="I66" s="162"/>
      <c r="J66" s="167" t="s">
        <v>381</v>
      </c>
      <c r="K66" s="168">
        <v>612028</v>
      </c>
      <c r="L66" s="168">
        <v>612028</v>
      </c>
      <c r="M66" s="143" t="str">
        <f t="shared" si="6"/>
        <v/>
      </c>
    </row>
    <row r="67" spans="2:13" x14ac:dyDescent="0.2">
      <c r="B67" s="143" t="s">
        <v>237</v>
      </c>
      <c r="D67" s="161"/>
      <c r="F67" s="169" t="s">
        <v>4</v>
      </c>
      <c r="G67" s="143" t="s">
        <v>65</v>
      </c>
      <c r="I67" s="162"/>
      <c r="J67" s="163"/>
      <c r="K67" s="171">
        <v>612028</v>
      </c>
      <c r="L67" s="171">
        <v>612028</v>
      </c>
      <c r="M67" s="143" t="str">
        <f t="shared" si="6"/>
        <v/>
      </c>
    </row>
    <row r="68" spans="2:13" x14ac:dyDescent="0.2">
      <c r="B68" s="143" t="s">
        <v>239</v>
      </c>
      <c r="D68" s="161"/>
      <c r="E68" s="200" t="s">
        <v>67</v>
      </c>
      <c r="F68" s="181" t="s">
        <v>68</v>
      </c>
      <c r="G68" s="144"/>
      <c r="I68" s="162"/>
      <c r="J68" s="167" t="s">
        <v>382</v>
      </c>
      <c r="K68" s="168">
        <v>26605298</v>
      </c>
      <c r="L68" s="168">
        <v>26605298</v>
      </c>
      <c r="M68" s="143" t="str">
        <f t="shared" si="6"/>
        <v/>
      </c>
    </row>
    <row r="69" spans="2:13" x14ac:dyDescent="0.2">
      <c r="B69" s="143" t="s">
        <v>383</v>
      </c>
      <c r="D69" s="161"/>
      <c r="E69" s="200" t="s">
        <v>69</v>
      </c>
      <c r="F69" s="181" t="s">
        <v>70</v>
      </c>
      <c r="G69" s="144"/>
      <c r="I69" s="162"/>
      <c r="J69" s="167" t="s">
        <v>382</v>
      </c>
      <c r="K69" s="168">
        <f>+K70</f>
        <v>13530431</v>
      </c>
      <c r="L69" s="168">
        <f>+L70</f>
        <v>10731163</v>
      </c>
      <c r="M69" s="143" t="str">
        <f t="shared" si="6"/>
        <v/>
      </c>
    </row>
    <row r="70" spans="2:13" x14ac:dyDescent="0.2">
      <c r="B70" s="143" t="s">
        <v>237</v>
      </c>
      <c r="D70" s="161"/>
      <c r="F70" s="169" t="s">
        <v>8</v>
      </c>
      <c r="G70" s="143" t="s">
        <v>72</v>
      </c>
      <c r="I70" s="162"/>
      <c r="J70" s="163"/>
      <c r="K70" s="171">
        <f>13505431+25000</f>
        <v>13530431</v>
      </c>
      <c r="L70" s="171">
        <v>10731163</v>
      </c>
      <c r="M70" s="143" t="str">
        <f t="shared" si="6"/>
        <v/>
      </c>
    </row>
    <row r="71" spans="2:13" x14ac:dyDescent="0.2">
      <c r="B71" s="143" t="s">
        <v>240</v>
      </c>
      <c r="D71" s="161"/>
      <c r="E71" s="200" t="s">
        <v>73</v>
      </c>
      <c r="F71" s="181" t="s">
        <v>74</v>
      </c>
      <c r="G71" s="144"/>
      <c r="I71" s="162"/>
      <c r="J71" s="167" t="s">
        <v>384</v>
      </c>
      <c r="K71" s="168">
        <v>-263831</v>
      </c>
      <c r="L71" s="168">
        <v>-271636</v>
      </c>
      <c r="M71" s="143" t="str">
        <f t="shared" si="6"/>
        <v/>
      </c>
    </row>
    <row r="72" spans="2:13" hidden="1" x14ac:dyDescent="0.2">
      <c r="B72" s="143" t="s">
        <v>241</v>
      </c>
      <c r="D72" s="161"/>
      <c r="E72" s="200" t="s">
        <v>75</v>
      </c>
      <c r="F72" s="181" t="s">
        <v>80</v>
      </c>
      <c r="G72" s="144"/>
      <c r="I72" s="162"/>
      <c r="J72" s="188"/>
      <c r="K72" s="168"/>
      <c r="L72" s="168"/>
      <c r="M72" s="143" t="str">
        <f t="shared" si="6"/>
        <v>$</v>
      </c>
    </row>
    <row r="73" spans="2:13" x14ac:dyDescent="0.2">
      <c r="B73" s="143" t="s">
        <v>242</v>
      </c>
      <c r="D73" s="161"/>
      <c r="E73" s="200" t="s">
        <v>79</v>
      </c>
      <c r="F73" s="181" t="s">
        <v>385</v>
      </c>
      <c r="J73" s="188"/>
      <c r="K73" s="168">
        <f>+PLC!M77</f>
        <v>766375</v>
      </c>
      <c r="L73" s="168">
        <v>2805760</v>
      </c>
      <c r="M73" s="143" t="str">
        <f t="shared" si="6"/>
        <v/>
      </c>
    </row>
    <row r="74" spans="2:13" hidden="1" x14ac:dyDescent="0.2">
      <c r="B74" s="143" t="s">
        <v>386</v>
      </c>
      <c r="D74" s="161"/>
      <c r="E74" s="200" t="s">
        <v>81</v>
      </c>
      <c r="F74" s="181" t="s">
        <v>83</v>
      </c>
      <c r="J74" s="188"/>
      <c r="K74" s="168"/>
      <c r="L74" s="168"/>
      <c r="M74" s="143" t="str">
        <f t="shared" si="6"/>
        <v>$</v>
      </c>
    </row>
    <row r="75" spans="2:13" hidden="1" x14ac:dyDescent="0.2">
      <c r="B75" s="143" t="s">
        <v>244</v>
      </c>
      <c r="D75" s="161"/>
      <c r="E75" s="200" t="s">
        <v>82</v>
      </c>
      <c r="F75" s="181" t="s">
        <v>85</v>
      </c>
      <c r="I75" s="162"/>
      <c r="J75" s="188"/>
      <c r="K75" s="168"/>
      <c r="L75" s="168"/>
      <c r="M75" s="143" t="str">
        <f t="shared" si="6"/>
        <v>$</v>
      </c>
    </row>
    <row r="76" spans="2:13" x14ac:dyDescent="0.2">
      <c r="D76" s="161"/>
      <c r="E76" s="200"/>
      <c r="F76" s="181"/>
      <c r="I76" s="162"/>
      <c r="J76" s="188"/>
      <c r="K76" s="168"/>
      <c r="L76" s="168"/>
      <c r="M76" s="143" t="s">
        <v>322</v>
      </c>
    </row>
    <row r="77" spans="2:13" x14ac:dyDescent="0.2">
      <c r="B77" s="143" t="s">
        <v>387</v>
      </c>
      <c r="D77" s="161"/>
      <c r="E77" s="181" t="s">
        <v>86</v>
      </c>
      <c r="F77" s="181"/>
      <c r="I77" s="162"/>
      <c r="J77" s="188"/>
      <c r="K77" s="168">
        <f>+K79+K80</f>
        <v>33781</v>
      </c>
      <c r="L77" s="168">
        <f>+L79+L80</f>
        <v>100554</v>
      </c>
      <c r="M77" s="143" t="str">
        <f t="shared" si="6"/>
        <v/>
      </c>
    </row>
    <row r="78" spans="2:13" hidden="1" x14ac:dyDescent="0.2">
      <c r="D78" s="161"/>
      <c r="E78" s="200" t="s">
        <v>63</v>
      </c>
      <c r="F78" s="181" t="s">
        <v>388</v>
      </c>
      <c r="I78" s="162"/>
      <c r="J78" s="188"/>
      <c r="K78" s="168"/>
      <c r="L78" s="168"/>
      <c r="M78" s="143" t="str">
        <f t="shared" si="6"/>
        <v>$</v>
      </c>
    </row>
    <row r="79" spans="2:13" x14ac:dyDescent="0.2">
      <c r="B79" s="143" t="s">
        <v>389</v>
      </c>
      <c r="D79" s="166"/>
      <c r="E79" s="200" t="s">
        <v>67</v>
      </c>
      <c r="F79" s="181" t="s">
        <v>390</v>
      </c>
      <c r="I79" s="162"/>
      <c r="J79" s="188"/>
      <c r="K79" s="168">
        <v>-47867</v>
      </c>
      <c r="L79" s="168">
        <v>-47867</v>
      </c>
      <c r="M79" s="143" t="str">
        <f t="shared" si="6"/>
        <v/>
      </c>
    </row>
    <row r="80" spans="2:13" x14ac:dyDescent="0.2">
      <c r="D80" s="166"/>
      <c r="E80" s="201" t="s">
        <v>69</v>
      </c>
      <c r="F80" s="202" t="s">
        <v>391</v>
      </c>
      <c r="I80" s="162"/>
      <c r="J80" s="188"/>
      <c r="K80" s="168">
        <v>81648</v>
      </c>
      <c r="L80" s="168">
        <v>148421</v>
      </c>
    </row>
    <row r="81" spans="2:13" x14ac:dyDescent="0.2">
      <c r="D81" s="161"/>
      <c r="E81" s="200"/>
      <c r="F81" s="181"/>
      <c r="I81" s="162"/>
      <c r="J81" s="188"/>
      <c r="K81" s="168"/>
      <c r="L81" s="168"/>
      <c r="M81" s="143" t="s">
        <v>322</v>
      </c>
    </row>
    <row r="82" spans="2:13" x14ac:dyDescent="0.2">
      <c r="D82" s="161"/>
      <c r="E82" s="144" t="s">
        <v>92</v>
      </c>
      <c r="F82" s="181"/>
      <c r="I82" s="162"/>
      <c r="J82" s="167">
        <v>19</v>
      </c>
      <c r="K82" s="168">
        <v>26022</v>
      </c>
      <c r="L82" s="168">
        <v>28286</v>
      </c>
      <c r="M82" s="143" t="str">
        <f t="shared" si="6"/>
        <v/>
      </c>
    </row>
    <row r="83" spans="2:13" x14ac:dyDescent="0.2">
      <c r="D83" s="161"/>
      <c r="E83" s="144"/>
      <c r="F83" s="181"/>
      <c r="I83" s="162"/>
      <c r="J83" s="163"/>
      <c r="K83" s="168"/>
      <c r="L83" s="168"/>
      <c r="M83" s="143" t="s">
        <v>322</v>
      </c>
    </row>
    <row r="84" spans="2:13" x14ac:dyDescent="0.2">
      <c r="B84" s="143" t="s">
        <v>253</v>
      </c>
      <c r="D84" s="166"/>
      <c r="E84" s="144" t="s">
        <v>392</v>
      </c>
      <c r="F84" s="181"/>
      <c r="I84" s="162"/>
      <c r="J84" s="167">
        <v>7</v>
      </c>
      <c r="K84" s="168">
        <v>19766</v>
      </c>
      <c r="L84" s="168">
        <v>18895</v>
      </c>
      <c r="M84" s="143" t="str">
        <f t="shared" si="6"/>
        <v/>
      </c>
    </row>
    <row r="85" spans="2:13" x14ac:dyDescent="0.2">
      <c r="D85" s="203"/>
      <c r="E85" s="204"/>
      <c r="F85" s="177"/>
      <c r="G85" s="177"/>
      <c r="H85" s="177"/>
      <c r="I85" s="178"/>
      <c r="J85" s="179"/>
      <c r="K85" s="180"/>
      <c r="L85" s="180"/>
      <c r="M85" s="143" t="s">
        <v>322</v>
      </c>
    </row>
    <row r="86" spans="2:13" x14ac:dyDescent="0.2">
      <c r="J86" s="182"/>
      <c r="K86" s="165"/>
      <c r="L86" s="165"/>
      <c r="M86" s="143" t="s">
        <v>322</v>
      </c>
    </row>
    <row r="87" spans="2:13" x14ac:dyDescent="0.2">
      <c r="J87" s="182"/>
      <c r="K87" s="165"/>
      <c r="L87" s="165"/>
      <c r="M87" s="143" t="str">
        <f t="shared" ref="M87" si="7">+IF(OR(ABS(K87)&gt;0,ABS(L87)&gt;0),"","$")</f>
        <v>$</v>
      </c>
    </row>
    <row r="88" spans="2:13" ht="16.5" customHeight="1" x14ac:dyDescent="0.2">
      <c r="B88" s="143" t="s">
        <v>393</v>
      </c>
      <c r="D88" s="156"/>
      <c r="E88" s="157" t="s">
        <v>93</v>
      </c>
      <c r="F88" s="158"/>
      <c r="G88" s="158"/>
      <c r="H88" s="158"/>
      <c r="I88" s="158"/>
      <c r="J88" s="159"/>
      <c r="K88" s="160">
        <f>+K90+K95+K98</f>
        <v>7809519</v>
      </c>
      <c r="L88" s="160">
        <f>+L90+L95+L98</f>
        <v>9982622</v>
      </c>
      <c r="M88" s="143" t="str">
        <f t="shared" ref="M88:M125" si="8">+IF(AND(ABS(K88)&lt;&gt;0,ABS(L88)&lt;&gt;0),"","$")</f>
        <v/>
      </c>
    </row>
    <row r="89" spans="2:13" x14ac:dyDescent="0.2">
      <c r="D89" s="183"/>
      <c r="E89" s="184"/>
      <c r="F89" s="184"/>
      <c r="G89" s="184"/>
      <c r="H89" s="184"/>
      <c r="I89" s="185"/>
      <c r="J89" s="186"/>
      <c r="K89" s="164"/>
      <c r="L89" s="164"/>
      <c r="M89" s="143" t="s">
        <v>322</v>
      </c>
    </row>
    <row r="90" spans="2:13" x14ac:dyDescent="0.2">
      <c r="B90" s="143" t="s">
        <v>394</v>
      </c>
      <c r="D90" s="161"/>
      <c r="E90" s="144" t="s">
        <v>99</v>
      </c>
      <c r="I90" s="162"/>
      <c r="J90" s="167"/>
      <c r="K90" s="168">
        <f>+SUM(K91:K93)</f>
        <v>3388112</v>
      </c>
      <c r="L90" s="168">
        <f>+SUM(L91:L93)</f>
        <v>5609244</v>
      </c>
      <c r="M90" s="143" t="str">
        <f t="shared" ref="M90:M93" si="9">+IF(OR(ABS(K90)&gt;0,ABS(L90)&gt;0),"","$")</f>
        <v/>
      </c>
    </row>
    <row r="91" spans="2:13" x14ac:dyDescent="0.2">
      <c r="B91" s="143" t="s">
        <v>260</v>
      </c>
      <c r="D91" s="161"/>
      <c r="E91" s="169" t="s">
        <v>6</v>
      </c>
      <c r="F91" s="205" t="s">
        <v>101</v>
      </c>
      <c r="I91" s="162"/>
      <c r="J91" s="170" t="s">
        <v>395</v>
      </c>
      <c r="K91" s="171">
        <v>3318085</v>
      </c>
      <c r="L91" s="171">
        <v>5494123</v>
      </c>
      <c r="M91" s="143" t="str">
        <f t="shared" si="9"/>
        <v/>
      </c>
    </row>
    <row r="92" spans="2:13" x14ac:dyDescent="0.2">
      <c r="B92" s="143" t="s">
        <v>262</v>
      </c>
      <c r="D92" s="161"/>
      <c r="E92" s="169" t="s">
        <v>8</v>
      </c>
      <c r="F92" s="205" t="s">
        <v>102</v>
      </c>
      <c r="I92" s="162"/>
      <c r="J92" s="170" t="s">
        <v>396</v>
      </c>
      <c r="K92" s="171">
        <v>69187</v>
      </c>
      <c r="L92" s="171">
        <v>114281</v>
      </c>
      <c r="M92" s="143" t="str">
        <f t="shared" si="9"/>
        <v/>
      </c>
    </row>
    <row r="93" spans="2:13" x14ac:dyDescent="0.2">
      <c r="D93" s="161"/>
      <c r="E93" s="169" t="s">
        <v>10</v>
      </c>
      <c r="F93" s="205" t="s">
        <v>103</v>
      </c>
      <c r="I93" s="162"/>
      <c r="J93" s="170" t="s">
        <v>395</v>
      </c>
      <c r="K93" s="171">
        <v>840</v>
      </c>
      <c r="L93" s="206">
        <v>840</v>
      </c>
      <c r="M93" s="143" t="str">
        <f t="shared" si="9"/>
        <v/>
      </c>
    </row>
    <row r="94" spans="2:13" x14ac:dyDescent="0.2">
      <c r="D94" s="166"/>
      <c r="E94" s="154"/>
      <c r="F94" s="181"/>
      <c r="G94" s="144"/>
      <c r="H94" s="144"/>
      <c r="I94" s="207"/>
      <c r="J94" s="188"/>
      <c r="K94" s="168"/>
      <c r="L94" s="208"/>
      <c r="M94" s="143" t="s">
        <v>322</v>
      </c>
    </row>
    <row r="95" spans="2:13" x14ac:dyDescent="0.2">
      <c r="B95" s="143" t="s">
        <v>263</v>
      </c>
      <c r="D95" s="166"/>
      <c r="E95" s="181" t="s">
        <v>397</v>
      </c>
      <c r="F95" s="144"/>
      <c r="G95" s="144"/>
      <c r="H95" s="144"/>
      <c r="I95" s="207"/>
      <c r="J95" s="167" t="s">
        <v>398</v>
      </c>
      <c r="K95" s="168">
        <f>+K96</f>
        <v>4090473</v>
      </c>
      <c r="L95" s="208">
        <f>+L96</f>
        <v>4019104</v>
      </c>
      <c r="M95" s="143" t="str">
        <f t="shared" ref="M95:M96" si="10">+IF(OR(ABS(K95)&gt;0,ABS(L95)&gt;0),"","$")</f>
        <v/>
      </c>
    </row>
    <row r="96" spans="2:13" x14ac:dyDescent="0.2">
      <c r="B96" s="143" t="s">
        <v>260</v>
      </c>
      <c r="D96" s="161"/>
      <c r="E96" s="169" t="s">
        <v>6</v>
      </c>
      <c r="F96" s="205" t="s">
        <v>399</v>
      </c>
      <c r="I96" s="162"/>
      <c r="J96" s="163"/>
      <c r="K96" s="171">
        <v>4090473</v>
      </c>
      <c r="L96" s="206">
        <v>4019104</v>
      </c>
      <c r="M96" s="143" t="str">
        <f t="shared" si="10"/>
        <v/>
      </c>
    </row>
    <row r="97" spans="2:13" x14ac:dyDescent="0.2">
      <c r="D97" s="166"/>
      <c r="E97" s="181"/>
      <c r="F97" s="144"/>
      <c r="G97" s="144"/>
      <c r="H97" s="144"/>
      <c r="I97" s="207"/>
      <c r="J97" s="188"/>
      <c r="K97" s="168"/>
      <c r="L97" s="168"/>
      <c r="M97" s="143" t="s">
        <v>322</v>
      </c>
    </row>
    <row r="98" spans="2:13" x14ac:dyDescent="0.2">
      <c r="B98" s="143" t="s">
        <v>264</v>
      </c>
      <c r="D98" s="166"/>
      <c r="E98" s="181" t="s">
        <v>105</v>
      </c>
      <c r="F98" s="144"/>
      <c r="G98" s="144"/>
      <c r="H98" s="144"/>
      <c r="I98" s="207"/>
      <c r="J98" s="167" t="str">
        <f>+J27</f>
        <v>15.d</v>
      </c>
      <c r="K98" s="168">
        <v>330934</v>
      </c>
      <c r="L98" s="168">
        <v>354274</v>
      </c>
      <c r="M98" s="143" t="str">
        <f t="shared" ref="M98" si="11">+IF(OR(ABS(K98)&gt;0,ABS(L98)&gt;0),"","$")</f>
        <v/>
      </c>
    </row>
    <row r="99" spans="2:13" x14ac:dyDescent="0.2">
      <c r="D99" s="209"/>
      <c r="E99" s="210"/>
      <c r="F99" s="211"/>
      <c r="G99" s="211"/>
      <c r="H99" s="211"/>
      <c r="I99" s="212"/>
      <c r="J99" s="213"/>
      <c r="K99" s="214"/>
      <c r="L99" s="214"/>
      <c r="M99" s="143" t="s">
        <v>322</v>
      </c>
    </row>
    <row r="100" spans="2:13" x14ac:dyDescent="0.2">
      <c r="K100" s="165"/>
      <c r="L100" s="165"/>
      <c r="M100" s="143" t="str">
        <f t="shared" si="8"/>
        <v>$</v>
      </c>
    </row>
    <row r="101" spans="2:13" x14ac:dyDescent="0.2">
      <c r="J101" s="182"/>
      <c r="K101" s="165"/>
      <c r="L101" s="165"/>
      <c r="M101" s="143" t="s">
        <v>322</v>
      </c>
    </row>
    <row r="102" spans="2:13" ht="16.5" customHeight="1" x14ac:dyDescent="0.2">
      <c r="B102" s="143" t="s">
        <v>400</v>
      </c>
      <c r="D102" s="156"/>
      <c r="E102" s="157" t="s">
        <v>106</v>
      </c>
      <c r="F102" s="158"/>
      <c r="G102" s="158"/>
      <c r="H102" s="158"/>
      <c r="I102" s="158"/>
      <c r="J102" s="159"/>
      <c r="K102" s="160">
        <f>+K104+K106+K111+K114+K122</f>
        <v>25731398</v>
      </c>
      <c r="L102" s="160">
        <f>+L104+L106+L111+L114</f>
        <v>19069001</v>
      </c>
      <c r="M102" s="143" t="str">
        <f t="shared" si="8"/>
        <v/>
      </c>
    </row>
    <row r="103" spans="2:13" ht="12" customHeight="1" x14ac:dyDescent="0.2">
      <c r="D103" s="183"/>
      <c r="E103" s="184"/>
      <c r="F103" s="184"/>
      <c r="G103" s="184"/>
      <c r="H103" s="184"/>
      <c r="I103" s="185"/>
      <c r="J103" s="186"/>
      <c r="K103" s="164"/>
      <c r="L103" s="164"/>
      <c r="M103" s="143" t="s">
        <v>322</v>
      </c>
    </row>
    <row r="104" spans="2:13" ht="12" customHeight="1" x14ac:dyDescent="0.2">
      <c r="B104" s="143" t="s">
        <v>401</v>
      </c>
      <c r="D104" s="161"/>
      <c r="E104" s="144" t="s">
        <v>108</v>
      </c>
      <c r="I104" s="162"/>
      <c r="J104" s="167" t="s">
        <v>402</v>
      </c>
      <c r="K104" s="168">
        <v>2600</v>
      </c>
      <c r="L104" s="168">
        <v>2600</v>
      </c>
      <c r="M104" s="143" t="str">
        <f t="shared" ref="M104" si="12">+IF(OR(ABS(K104)&gt;0,ABS(L104)&gt;0),"","$")</f>
        <v/>
      </c>
    </row>
    <row r="105" spans="2:13" ht="12" customHeight="1" x14ac:dyDescent="0.2">
      <c r="D105" s="161"/>
      <c r="E105" s="144"/>
      <c r="I105" s="162"/>
      <c r="J105" s="163"/>
      <c r="K105" s="171"/>
      <c r="L105" s="171"/>
      <c r="M105" s="143" t="s">
        <v>322</v>
      </c>
    </row>
    <row r="106" spans="2:13" ht="12" customHeight="1" x14ac:dyDescent="0.2">
      <c r="B106" s="143" t="s">
        <v>403</v>
      </c>
      <c r="D106" s="161"/>
      <c r="E106" s="144" t="s">
        <v>111</v>
      </c>
      <c r="I106" s="162"/>
      <c r="J106" s="167"/>
      <c r="K106" s="168">
        <f>+SUM(K107:K109)</f>
        <v>5102027</v>
      </c>
      <c r="L106" s="168">
        <f>+SUM(L107:L109)</f>
        <v>5211676</v>
      </c>
      <c r="M106" s="143" t="str">
        <f t="shared" ref="M106:M109" si="13">+IF(OR(ABS(K106)&gt;0,ABS(L106)&gt;0),"","$")</f>
        <v/>
      </c>
    </row>
    <row r="107" spans="2:13" ht="12" customHeight="1" x14ac:dyDescent="0.2">
      <c r="B107" s="143" t="s">
        <v>269</v>
      </c>
      <c r="D107" s="161"/>
      <c r="E107" s="169" t="s">
        <v>6</v>
      </c>
      <c r="F107" s="143" t="s">
        <v>101</v>
      </c>
      <c r="I107" s="162"/>
      <c r="J107" s="170" t="str">
        <f>+J91</f>
        <v>12.1.b</v>
      </c>
      <c r="K107" s="171">
        <v>4234600</v>
      </c>
      <c r="L107" s="171">
        <v>4092023</v>
      </c>
      <c r="M107" s="143" t="str">
        <f t="shared" si="13"/>
        <v/>
      </c>
    </row>
    <row r="108" spans="2:13" ht="12" customHeight="1" x14ac:dyDescent="0.2">
      <c r="B108" s="143" t="s">
        <v>270</v>
      </c>
      <c r="D108" s="161"/>
      <c r="E108" s="169" t="s">
        <v>8</v>
      </c>
      <c r="F108" s="143" t="s">
        <v>102</v>
      </c>
      <c r="I108" s="162"/>
      <c r="J108" s="170" t="str">
        <f>+J92</f>
        <v>11.1 y 12.1.b</v>
      </c>
      <c r="K108" s="171">
        <v>330921</v>
      </c>
      <c r="L108" s="171">
        <v>597071</v>
      </c>
      <c r="M108" s="143" t="str">
        <f t="shared" si="13"/>
        <v/>
      </c>
    </row>
    <row r="109" spans="2:13" ht="12" customHeight="1" x14ac:dyDescent="0.2">
      <c r="B109" s="143" t="s">
        <v>272</v>
      </c>
      <c r="D109" s="161"/>
      <c r="E109" s="169" t="s">
        <v>10</v>
      </c>
      <c r="F109" s="143" t="s">
        <v>103</v>
      </c>
      <c r="I109" s="162"/>
      <c r="J109" s="170" t="str">
        <f>+J93</f>
        <v>12.1.b</v>
      </c>
      <c r="K109" s="171">
        <v>536506</v>
      </c>
      <c r="L109" s="171">
        <v>522582</v>
      </c>
      <c r="M109" s="143" t="str">
        <f t="shared" si="13"/>
        <v/>
      </c>
    </row>
    <row r="110" spans="2:13" ht="12" customHeight="1" x14ac:dyDescent="0.2">
      <c r="D110" s="161"/>
      <c r="E110" s="148"/>
      <c r="I110" s="162"/>
      <c r="J110" s="163"/>
      <c r="K110" s="171"/>
      <c r="L110" s="171"/>
      <c r="M110" s="143" t="s">
        <v>322</v>
      </c>
    </row>
    <row r="111" spans="2:13" ht="12" customHeight="1" x14ac:dyDescent="0.2">
      <c r="B111" s="143" t="s">
        <v>273</v>
      </c>
      <c r="D111" s="161"/>
      <c r="E111" s="181" t="s">
        <v>112</v>
      </c>
      <c r="F111" s="205"/>
      <c r="I111" s="162"/>
      <c r="J111" s="167" t="s">
        <v>398</v>
      </c>
      <c r="K111" s="168">
        <f>+K112</f>
        <v>8143249</v>
      </c>
      <c r="L111" s="168">
        <f>+L112</f>
        <v>2971628</v>
      </c>
      <c r="M111" s="143" t="str">
        <f t="shared" ref="M111:M112" si="14">+IF(OR(ABS(K111)&gt;0,ABS(L111)&gt;0),"","$")</f>
        <v/>
      </c>
    </row>
    <row r="112" spans="2:13" x14ac:dyDescent="0.2">
      <c r="B112" s="143" t="s">
        <v>260</v>
      </c>
      <c r="D112" s="161"/>
      <c r="E112" s="169" t="s">
        <v>6</v>
      </c>
      <c r="F112" s="205" t="s">
        <v>399</v>
      </c>
      <c r="I112" s="162"/>
      <c r="J112" s="163"/>
      <c r="K112" s="171">
        <v>8143249</v>
      </c>
      <c r="L112" s="171">
        <v>2971628</v>
      </c>
      <c r="M112" s="143" t="str">
        <f t="shared" si="14"/>
        <v/>
      </c>
    </row>
    <row r="113" spans="2:13" ht="12" customHeight="1" x14ac:dyDescent="0.2">
      <c r="D113" s="161"/>
      <c r="E113" s="148"/>
      <c r="F113" s="205"/>
      <c r="I113" s="162"/>
      <c r="J113" s="163"/>
      <c r="K113" s="171"/>
      <c r="L113" s="171"/>
      <c r="M113" s="143" t="s">
        <v>322</v>
      </c>
    </row>
    <row r="114" spans="2:13" ht="12" customHeight="1" x14ac:dyDescent="0.2">
      <c r="B114" s="143" t="s">
        <v>404</v>
      </c>
      <c r="D114" s="161"/>
      <c r="E114" s="181" t="s">
        <v>113</v>
      </c>
      <c r="F114" s="144"/>
      <c r="I114" s="162"/>
      <c r="J114" s="167"/>
      <c r="K114" s="168">
        <f>+SUM(K115:K118)</f>
        <v>12259068</v>
      </c>
      <c r="L114" s="168">
        <f>+SUM(L115:L120)</f>
        <v>10883097</v>
      </c>
      <c r="M114" s="143" t="str">
        <f t="shared" ref="M114:M120" si="15">+IF(OR(ABS(K114)&gt;0,ABS(L114)&gt;0),"","$")</f>
        <v/>
      </c>
    </row>
    <row r="115" spans="2:13" ht="12" customHeight="1" x14ac:dyDescent="0.2">
      <c r="B115" s="143" t="s">
        <v>405</v>
      </c>
      <c r="D115" s="161"/>
      <c r="E115" s="169" t="s">
        <v>4</v>
      </c>
      <c r="F115" s="205" t="s">
        <v>114</v>
      </c>
      <c r="I115" s="162"/>
      <c r="J115" s="170" t="str">
        <f>+J109</f>
        <v>12.1.b</v>
      </c>
      <c r="K115" s="171">
        <v>10744501</v>
      </c>
      <c r="L115" s="171">
        <v>9834657</v>
      </c>
      <c r="M115" s="143" t="str">
        <f t="shared" si="15"/>
        <v/>
      </c>
    </row>
    <row r="116" spans="2:13" ht="12" hidden="1" customHeight="1" x14ac:dyDescent="0.2">
      <c r="B116" s="143" t="s">
        <v>275</v>
      </c>
      <c r="D116" s="161"/>
      <c r="E116" s="169" t="s">
        <v>6</v>
      </c>
      <c r="F116" s="205" t="s">
        <v>406</v>
      </c>
      <c r="I116" s="162"/>
      <c r="J116" s="170"/>
      <c r="K116" s="187">
        <v>0</v>
      </c>
      <c r="L116" s="171">
        <v>0</v>
      </c>
      <c r="M116" s="143" t="str">
        <f t="shared" si="15"/>
        <v>$</v>
      </c>
    </row>
    <row r="117" spans="2:13" ht="12" customHeight="1" x14ac:dyDescent="0.2">
      <c r="D117" s="161"/>
      <c r="E117" s="169" t="s">
        <v>8</v>
      </c>
      <c r="F117" s="205" t="s">
        <v>407</v>
      </c>
      <c r="I117" s="162"/>
      <c r="J117" s="170" t="str">
        <f>+J40</f>
        <v>15.2.b</v>
      </c>
      <c r="K117" s="187">
        <v>0</v>
      </c>
      <c r="L117" s="171">
        <v>6861</v>
      </c>
      <c r="M117" s="143" t="str">
        <f t="shared" si="15"/>
        <v/>
      </c>
    </row>
    <row r="118" spans="2:13" ht="12" customHeight="1" x14ac:dyDescent="0.2">
      <c r="B118" s="143" t="s">
        <v>276</v>
      </c>
      <c r="D118" s="161"/>
      <c r="E118" s="169" t="s">
        <v>10</v>
      </c>
      <c r="F118" s="205" t="s">
        <v>408</v>
      </c>
      <c r="I118" s="162"/>
      <c r="J118" s="163"/>
      <c r="K118" s="171">
        <v>1514567</v>
      </c>
      <c r="L118" s="171">
        <v>1041579</v>
      </c>
      <c r="M118" s="143" t="str">
        <f t="shared" si="15"/>
        <v/>
      </c>
    </row>
    <row r="119" spans="2:13" ht="12" hidden="1" customHeight="1" x14ac:dyDescent="0.2">
      <c r="B119" s="143" t="s">
        <v>277</v>
      </c>
      <c r="D119" s="161"/>
      <c r="E119" s="169" t="s">
        <v>10</v>
      </c>
      <c r="F119" s="205" t="s">
        <v>409</v>
      </c>
      <c r="I119" s="162"/>
      <c r="J119" s="163"/>
      <c r="K119" s="171"/>
      <c r="L119" s="171"/>
      <c r="M119" s="143" t="str">
        <f t="shared" si="15"/>
        <v>$</v>
      </c>
    </row>
    <row r="120" spans="2:13" ht="12" hidden="1" customHeight="1" x14ac:dyDescent="0.2">
      <c r="B120" s="143" t="s">
        <v>279</v>
      </c>
      <c r="D120" s="166"/>
      <c r="E120" s="169" t="s">
        <v>14</v>
      </c>
      <c r="F120" s="205" t="s">
        <v>410</v>
      </c>
      <c r="I120" s="162"/>
      <c r="J120" s="163"/>
      <c r="K120" s="171"/>
      <c r="L120" s="171"/>
      <c r="M120" s="143" t="str">
        <f t="shared" si="15"/>
        <v>$</v>
      </c>
    </row>
    <row r="121" spans="2:13" ht="12" customHeight="1" x14ac:dyDescent="0.2">
      <c r="D121" s="166"/>
      <c r="E121" s="169"/>
      <c r="F121" s="205"/>
      <c r="I121" s="162"/>
      <c r="J121" s="163"/>
      <c r="K121" s="171"/>
      <c r="L121" s="171"/>
    </row>
    <row r="122" spans="2:13" ht="12" customHeight="1" x14ac:dyDescent="0.2">
      <c r="D122" s="166"/>
      <c r="E122" s="181" t="s">
        <v>56</v>
      </c>
      <c r="F122" s="205"/>
      <c r="I122" s="162"/>
      <c r="J122" s="163"/>
      <c r="K122" s="215">
        <v>224454</v>
      </c>
      <c r="L122" s="216">
        <v>0</v>
      </c>
    </row>
    <row r="123" spans="2:13" ht="12" customHeight="1" x14ac:dyDescent="0.2">
      <c r="D123" s="217"/>
      <c r="E123" s="218"/>
      <c r="F123" s="219"/>
      <c r="G123" s="190"/>
      <c r="H123" s="190"/>
      <c r="I123" s="191"/>
      <c r="J123" s="213"/>
      <c r="K123" s="214"/>
      <c r="L123" s="214"/>
      <c r="M123" s="143" t="s">
        <v>322</v>
      </c>
    </row>
    <row r="124" spans="2:13" ht="12" customHeight="1" thickBot="1" x14ac:dyDescent="0.25">
      <c r="K124" s="165"/>
      <c r="L124" s="165"/>
      <c r="M124" s="143" t="s">
        <v>322</v>
      </c>
    </row>
    <row r="125" spans="2:13" ht="13.5" thickBot="1" x14ac:dyDescent="0.25">
      <c r="D125" s="307" t="s">
        <v>122</v>
      </c>
      <c r="E125" s="308"/>
      <c r="F125" s="308"/>
      <c r="G125" s="308"/>
      <c r="H125" s="308"/>
      <c r="I125" s="308"/>
      <c r="J125" s="309"/>
      <c r="K125" s="192">
        <f>+K102+K88+K63</f>
        <v>74870787</v>
      </c>
      <c r="L125" s="192">
        <f>+L102+L88+L63</f>
        <v>69681971</v>
      </c>
      <c r="M125" s="143" t="str">
        <f t="shared" si="8"/>
        <v/>
      </c>
    </row>
    <row r="126" spans="2:13" x14ac:dyDescent="0.2">
      <c r="J126" s="182"/>
      <c r="K126" s="220"/>
      <c r="L126" s="220"/>
    </row>
    <row r="127" spans="2:13" x14ac:dyDescent="0.2">
      <c r="I127" s="143" t="s">
        <v>328</v>
      </c>
      <c r="J127" s="182"/>
      <c r="K127" s="220">
        <f>+K125-K55</f>
        <v>0</v>
      </c>
      <c r="L127" s="221">
        <f>+L125-L55</f>
        <v>0</v>
      </c>
    </row>
    <row r="128" spans="2:13" x14ac:dyDescent="0.2">
      <c r="J128" s="182"/>
      <c r="K128" s="220"/>
      <c r="L128" s="220"/>
    </row>
    <row r="129" spans="8:12" x14ac:dyDescent="0.2">
      <c r="I129" s="143" t="s">
        <v>411</v>
      </c>
      <c r="J129" s="182"/>
      <c r="K129" s="222">
        <f>+(K91+K92+K107+K108)-K51</f>
        <v>1450028</v>
      </c>
      <c r="L129" s="222"/>
    </row>
    <row r="130" spans="8:12" x14ac:dyDescent="0.2">
      <c r="K130" s="222">
        <v>4969550</v>
      </c>
      <c r="L130" s="222">
        <f>+K130*2</f>
        <v>9939100</v>
      </c>
    </row>
    <row r="131" spans="8:12" x14ac:dyDescent="0.2">
      <c r="L131" s="222">
        <f>+K129/L130</f>
        <v>0.15</v>
      </c>
    </row>
    <row r="136" spans="8:12" x14ac:dyDescent="0.2">
      <c r="H136" s="223">
        <f>+K80-L80</f>
        <v>-66773</v>
      </c>
    </row>
  </sheetData>
  <mergeCells count="2">
    <mergeCell ref="D55:J55"/>
    <mergeCell ref="D125:J125"/>
  </mergeCells>
  <pageMargins left="0.75" right="0.75" top="1" bottom="1" header="0" footer="0"/>
  <pageSetup paperSize="9" scale="4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 filterMode="1">
    <pageSetUpPr fitToPage="1"/>
  </sheetPr>
  <dimension ref="A1:AC201"/>
  <sheetViews>
    <sheetView showGridLines="0" zoomScaleNormal="100" workbookViewId="0">
      <selection activeCell="S1" sqref="S1:XFD1048576"/>
    </sheetView>
  </sheetViews>
  <sheetFormatPr baseColWidth="10" defaultColWidth="0" defaultRowHeight="12.75" x14ac:dyDescent="0.2"/>
  <cols>
    <col min="1" max="1" width="3.28515625" style="4" customWidth="1"/>
    <col min="2" max="2" width="11.5703125" style="4" hidden="1" customWidth="1"/>
    <col min="3" max="3" width="3.42578125" style="4" hidden="1" customWidth="1"/>
    <col min="4" max="4" width="2" style="4" customWidth="1"/>
    <col min="5" max="5" width="3.42578125" style="4" customWidth="1"/>
    <col min="6" max="6" width="3.28515625" style="4" customWidth="1"/>
    <col min="7" max="7" width="11.42578125" style="4" customWidth="1"/>
    <col min="8" max="8" width="16.7109375" style="4" customWidth="1"/>
    <col min="9" max="9" width="18.7109375" style="4" customWidth="1"/>
    <col min="10" max="10" width="1.7109375" style="10" customWidth="1"/>
    <col min="11" max="11" width="15" style="1" customWidth="1"/>
    <col min="12" max="12" width="1.7109375" style="10" customWidth="1"/>
    <col min="13" max="13" width="15" style="1" customWidth="1"/>
    <col min="14" max="14" width="1.7109375" style="10" customWidth="1"/>
    <col min="15" max="15" width="15" style="1" customWidth="1"/>
    <col min="16" max="16" width="2.28515625" style="1" hidden="1" customWidth="1"/>
    <col min="17" max="17" width="8.7109375" style="4" hidden="1" customWidth="1"/>
    <col min="18" max="18" width="11.42578125" style="4" customWidth="1"/>
    <col min="19" max="20" width="0" style="4" hidden="1" customWidth="1"/>
    <col min="21" max="27" width="0" hidden="1" customWidth="1"/>
    <col min="28" max="29" width="0" style="4" hidden="1" customWidth="1"/>
    <col min="30" max="16384" width="11.42578125" style="4" hidden="1"/>
  </cols>
  <sheetData>
    <row r="1" spans="2:29" x14ac:dyDescent="0.2">
      <c r="J1" s="1"/>
      <c r="L1" s="1"/>
      <c r="N1" s="1"/>
      <c r="T1"/>
      <c r="AB1"/>
      <c r="AC1"/>
    </row>
    <row r="2" spans="2:29" hidden="1" x14ac:dyDescent="0.2">
      <c r="D2" s="6"/>
      <c r="J2" s="1"/>
      <c r="L2" s="1"/>
      <c r="N2" s="1"/>
      <c r="T2"/>
      <c r="AB2"/>
      <c r="AC2"/>
    </row>
    <row r="3" spans="2:29" s="58" customFormat="1" ht="18.75" x14ac:dyDescent="0.3">
      <c r="D3" s="58" t="s">
        <v>341</v>
      </c>
      <c r="J3" s="59"/>
      <c r="K3" s="59"/>
      <c r="L3" s="59"/>
      <c r="M3" s="59"/>
      <c r="N3" s="59"/>
      <c r="O3" s="59"/>
      <c r="P3" s="59"/>
      <c r="T3"/>
      <c r="U3"/>
      <c r="V3"/>
      <c r="W3"/>
      <c r="X3"/>
      <c r="Y3"/>
      <c r="Z3"/>
      <c r="AA3"/>
      <c r="AB3"/>
      <c r="AC3"/>
    </row>
    <row r="4" spans="2:29" x14ac:dyDescent="0.2">
      <c r="J4" s="1"/>
      <c r="K4" s="5"/>
      <c r="L4" s="1"/>
      <c r="M4" s="5"/>
      <c r="N4" s="1"/>
      <c r="T4"/>
      <c r="AB4"/>
      <c r="AC4"/>
    </row>
    <row r="5" spans="2:29" x14ac:dyDescent="0.2">
      <c r="D5" s="28"/>
      <c r="E5" s="27" t="s">
        <v>0</v>
      </c>
      <c r="F5" s="28"/>
      <c r="G5" s="28"/>
      <c r="H5" s="28"/>
      <c r="I5" s="28"/>
      <c r="J5" s="28"/>
      <c r="K5" s="55" t="s">
        <v>1</v>
      </c>
      <c r="L5" s="28"/>
      <c r="M5" s="56">
        <v>45838</v>
      </c>
      <c r="N5" s="28"/>
      <c r="O5" s="56">
        <v>45657</v>
      </c>
      <c r="P5" s="131"/>
      <c r="T5"/>
      <c r="AB5"/>
      <c r="AC5"/>
    </row>
    <row r="6" spans="2:29" x14ac:dyDescent="0.2">
      <c r="J6" s="1"/>
      <c r="K6" s="3"/>
      <c r="L6" s="1"/>
      <c r="M6" s="2"/>
      <c r="N6" s="1"/>
      <c r="O6" s="2"/>
      <c r="P6" s="2"/>
      <c r="T6"/>
      <c r="AB6"/>
      <c r="AC6"/>
    </row>
    <row r="7" spans="2:29" ht="16.5" customHeight="1" x14ac:dyDescent="0.2">
      <c r="D7" s="120"/>
      <c r="E7" s="39" t="s">
        <v>2</v>
      </c>
      <c r="F7" s="40"/>
      <c r="G7" s="40"/>
      <c r="H7" s="40"/>
      <c r="I7" s="40"/>
      <c r="J7" s="41"/>
      <c r="K7" s="42"/>
      <c r="L7" s="1"/>
      <c r="M7" s="89">
        <v>39508650</v>
      </c>
      <c r="N7" s="1"/>
      <c r="O7" s="89">
        <v>40856590</v>
      </c>
      <c r="P7" s="132"/>
      <c r="Q7" s="4" t="s">
        <v>323</v>
      </c>
      <c r="T7" s="135"/>
      <c r="V7" s="135"/>
      <c r="AB7"/>
      <c r="AC7"/>
    </row>
    <row r="8" spans="2:29" ht="12.75" customHeight="1" x14ac:dyDescent="0.2">
      <c r="D8" s="121"/>
      <c r="I8" s="31"/>
      <c r="J8" s="1"/>
      <c r="K8" s="79"/>
      <c r="L8" s="1"/>
      <c r="M8" s="112"/>
      <c r="N8" s="1"/>
      <c r="O8" s="112"/>
      <c r="P8" s="110"/>
      <c r="Q8" s="4" t="s">
        <v>322</v>
      </c>
      <c r="T8"/>
      <c r="AB8"/>
      <c r="AC8"/>
    </row>
    <row r="9" spans="2:29" x14ac:dyDescent="0.2">
      <c r="D9" s="122"/>
      <c r="E9" s="6" t="s">
        <v>3</v>
      </c>
      <c r="I9" s="31"/>
      <c r="J9" s="1"/>
      <c r="K9" s="106"/>
      <c r="L9" s="1"/>
      <c r="M9" s="100">
        <v>1024684</v>
      </c>
      <c r="N9" s="1"/>
      <c r="O9" s="100">
        <v>2027156</v>
      </c>
      <c r="P9" s="113"/>
      <c r="Q9" s="4" t="str">
        <f t="shared" ref="Q9:Q46" si="0">+IF(AND(M9=0,O9=0),"$","")</f>
        <v/>
      </c>
      <c r="T9" s="135"/>
      <c r="V9" s="135"/>
      <c r="AB9"/>
      <c r="AC9"/>
    </row>
    <row r="10" spans="2:29" hidden="1" x14ac:dyDescent="0.2">
      <c r="B10" s="4" t="s">
        <v>185</v>
      </c>
      <c r="D10" s="122"/>
      <c r="E10" s="8" t="s">
        <v>4</v>
      </c>
      <c r="F10" s="4" t="s">
        <v>5</v>
      </c>
      <c r="I10" s="31"/>
      <c r="J10" s="1"/>
      <c r="K10" s="104"/>
      <c r="L10" s="1"/>
      <c r="M10" s="100"/>
      <c r="N10" s="1"/>
      <c r="O10" s="100">
        <v>0</v>
      </c>
      <c r="P10" s="113"/>
      <c r="Q10" s="4" t="str">
        <f>+IF(AND(M10=0,O10=0),"$","")</f>
        <v>$</v>
      </c>
      <c r="T10"/>
      <c r="AB10"/>
      <c r="AC10"/>
    </row>
    <row r="11" spans="2:29" hidden="1" x14ac:dyDescent="0.2">
      <c r="B11" s="4" t="s">
        <v>186</v>
      </c>
      <c r="D11" s="122"/>
      <c r="E11" s="8" t="s">
        <v>6</v>
      </c>
      <c r="F11" s="4" t="s">
        <v>7</v>
      </c>
      <c r="I11" s="31"/>
      <c r="J11" s="1"/>
      <c r="K11" s="104"/>
      <c r="L11" s="1"/>
      <c r="M11" s="100"/>
      <c r="N11" s="110"/>
      <c r="O11" s="100">
        <v>0</v>
      </c>
      <c r="P11" s="113"/>
      <c r="Q11" s="4" t="str">
        <f t="shared" si="0"/>
        <v>$</v>
      </c>
      <c r="T11"/>
      <c r="AB11"/>
      <c r="AC11"/>
    </row>
    <row r="12" spans="2:29" hidden="1" x14ac:dyDescent="0.2">
      <c r="B12" s="4" t="s">
        <v>187</v>
      </c>
      <c r="D12" s="122"/>
      <c r="E12" s="8" t="s">
        <v>8</v>
      </c>
      <c r="F12" s="4" t="s">
        <v>9</v>
      </c>
      <c r="I12" s="31"/>
      <c r="J12" s="1"/>
      <c r="K12" s="104"/>
      <c r="L12" s="1"/>
      <c r="M12" s="100"/>
      <c r="N12" s="110"/>
      <c r="O12" s="100">
        <v>0</v>
      </c>
      <c r="P12" s="113"/>
      <c r="Q12" s="4" t="str">
        <f t="shared" si="0"/>
        <v>$</v>
      </c>
      <c r="T12"/>
      <c r="AB12"/>
      <c r="AC12"/>
    </row>
    <row r="13" spans="2:29" x14ac:dyDescent="0.2">
      <c r="B13" s="4" t="s">
        <v>188</v>
      </c>
      <c r="D13" s="123"/>
      <c r="E13" s="8" t="s">
        <v>10</v>
      </c>
      <c r="F13" s="4" t="s">
        <v>11</v>
      </c>
      <c r="I13" s="31"/>
      <c r="J13" s="1"/>
      <c r="K13" s="107" t="s">
        <v>344</v>
      </c>
      <c r="L13" s="1"/>
      <c r="M13" s="98">
        <v>995597</v>
      </c>
      <c r="N13" s="110"/>
      <c r="O13" s="98">
        <v>1991195</v>
      </c>
      <c r="P13" s="110"/>
      <c r="Q13" s="4" t="str">
        <f t="shared" si="0"/>
        <v/>
      </c>
      <c r="R13" s="110"/>
      <c r="T13" s="135"/>
      <c r="V13" s="135"/>
      <c r="AB13"/>
      <c r="AC13"/>
    </row>
    <row r="14" spans="2:29" x14ac:dyDescent="0.2">
      <c r="B14" s="4" t="s">
        <v>189</v>
      </c>
      <c r="D14" s="123"/>
      <c r="E14" s="8" t="s">
        <v>12</v>
      </c>
      <c r="F14" s="4" t="s">
        <v>13</v>
      </c>
      <c r="I14" s="31"/>
      <c r="J14" s="1"/>
      <c r="K14" s="107" t="s">
        <v>343</v>
      </c>
      <c r="L14" s="1"/>
      <c r="M14" s="98">
        <v>29087</v>
      </c>
      <c r="N14" s="110"/>
      <c r="O14" s="98">
        <v>35961</v>
      </c>
      <c r="P14" s="110"/>
      <c r="Q14" s="4" t="str">
        <f t="shared" si="0"/>
        <v/>
      </c>
      <c r="T14" s="135"/>
      <c r="V14" s="135"/>
      <c r="AB14"/>
      <c r="AC14"/>
    </row>
    <row r="15" spans="2:29" hidden="1" x14ac:dyDescent="0.2">
      <c r="B15" s="4" t="s">
        <v>190</v>
      </c>
      <c r="D15" s="123"/>
      <c r="E15" s="8" t="s">
        <v>14</v>
      </c>
      <c r="F15" s="4" t="s">
        <v>15</v>
      </c>
      <c r="I15" s="31"/>
      <c r="J15" s="1"/>
      <c r="K15" s="35"/>
      <c r="L15" s="1"/>
      <c r="M15" s="98"/>
      <c r="N15" s="110"/>
      <c r="O15" s="98">
        <v>0</v>
      </c>
      <c r="P15" s="110"/>
      <c r="Q15" s="4" t="str">
        <f t="shared" si="0"/>
        <v>$</v>
      </c>
      <c r="T15"/>
      <c r="AB15"/>
      <c r="AC15"/>
    </row>
    <row r="16" spans="2:29" hidden="1" x14ac:dyDescent="0.2">
      <c r="B16" s="4" t="s">
        <v>191</v>
      </c>
      <c r="D16" s="123"/>
      <c r="E16" s="8" t="s">
        <v>16</v>
      </c>
      <c r="F16" s="4" t="s">
        <v>17</v>
      </c>
      <c r="I16" s="31"/>
      <c r="J16" s="1"/>
      <c r="K16" s="35"/>
      <c r="L16" s="1"/>
      <c r="M16" s="98"/>
      <c r="N16" s="110"/>
      <c r="O16" s="98">
        <v>0</v>
      </c>
      <c r="P16" s="110"/>
      <c r="Q16" s="4" t="str">
        <f t="shared" si="0"/>
        <v>$</v>
      </c>
      <c r="T16"/>
      <c r="AB16"/>
      <c r="AC16"/>
    </row>
    <row r="17" spans="2:29" hidden="1" x14ac:dyDescent="0.2">
      <c r="B17" s="4" t="s">
        <v>192</v>
      </c>
      <c r="D17" s="123"/>
      <c r="E17" s="8" t="s">
        <v>18</v>
      </c>
      <c r="F17" s="4" t="s">
        <v>19</v>
      </c>
      <c r="I17" s="31"/>
      <c r="J17" s="1"/>
      <c r="K17" s="35"/>
      <c r="L17" s="1"/>
      <c r="M17" s="98"/>
      <c r="N17" s="110"/>
      <c r="O17" s="98">
        <v>0</v>
      </c>
      <c r="P17" s="110"/>
      <c r="Q17" s="4" t="str">
        <f t="shared" si="0"/>
        <v>$</v>
      </c>
      <c r="T17"/>
      <c r="AB17"/>
      <c r="AC17"/>
    </row>
    <row r="18" spans="2:29" hidden="1" x14ac:dyDescent="0.2">
      <c r="B18" s="4" t="s">
        <v>193</v>
      </c>
      <c r="D18" s="123"/>
      <c r="E18" s="8" t="s">
        <v>20</v>
      </c>
      <c r="F18" s="4" t="s">
        <v>21</v>
      </c>
      <c r="I18" s="31"/>
      <c r="J18" s="1"/>
      <c r="K18" s="35"/>
      <c r="L18" s="1"/>
      <c r="M18" s="98"/>
      <c r="N18" s="110"/>
      <c r="O18" s="98">
        <v>0</v>
      </c>
      <c r="P18" s="110"/>
      <c r="Q18" s="4" t="str">
        <f t="shared" si="0"/>
        <v>$</v>
      </c>
      <c r="T18"/>
      <c r="AB18"/>
      <c r="AC18"/>
    </row>
    <row r="19" spans="2:29" x14ac:dyDescent="0.2">
      <c r="D19" s="123"/>
      <c r="I19" s="31"/>
      <c r="J19" s="1"/>
      <c r="K19" s="79"/>
      <c r="L19" s="1"/>
      <c r="M19" s="98"/>
      <c r="N19" s="110"/>
      <c r="O19" s="98"/>
      <c r="P19" s="110"/>
      <c r="Q19" s="4" t="s">
        <v>322</v>
      </c>
      <c r="T19"/>
      <c r="AB19"/>
      <c r="AC19"/>
    </row>
    <row r="20" spans="2:29" x14ac:dyDescent="0.2">
      <c r="D20" s="123"/>
      <c r="E20" s="6" t="s">
        <v>22</v>
      </c>
      <c r="I20" s="31"/>
      <c r="J20" s="1"/>
      <c r="K20" s="106">
        <v>5</v>
      </c>
      <c r="L20" s="1"/>
      <c r="M20" s="100">
        <v>10789239</v>
      </c>
      <c r="N20" s="110"/>
      <c r="O20" s="100">
        <v>11020185</v>
      </c>
      <c r="P20" s="110"/>
      <c r="Q20" s="4" t="str">
        <f t="shared" si="0"/>
        <v/>
      </c>
      <c r="T20" s="135"/>
      <c r="V20" s="135"/>
      <c r="AB20"/>
      <c r="AC20"/>
    </row>
    <row r="21" spans="2:29" x14ac:dyDescent="0.2">
      <c r="B21" s="4" t="s">
        <v>194</v>
      </c>
      <c r="D21" s="123"/>
      <c r="E21" s="8" t="s">
        <v>4</v>
      </c>
      <c r="F21" s="4" t="s">
        <v>23</v>
      </c>
      <c r="I21" s="31"/>
      <c r="J21" s="1"/>
      <c r="K21" s="79"/>
      <c r="L21" s="1"/>
      <c r="M21" s="98">
        <v>1517668</v>
      </c>
      <c r="N21" s="110"/>
      <c r="O21" s="98">
        <v>1554057</v>
      </c>
      <c r="P21" s="110"/>
      <c r="Q21" s="4" t="str">
        <f t="shared" si="0"/>
        <v/>
      </c>
      <c r="T21" s="135"/>
      <c r="V21" s="135"/>
      <c r="AB21"/>
      <c r="AC21"/>
    </row>
    <row r="22" spans="2:29" x14ac:dyDescent="0.2">
      <c r="B22" s="4" t="s">
        <v>195</v>
      </c>
      <c r="D22" s="123"/>
      <c r="E22" s="8" t="s">
        <v>6</v>
      </c>
      <c r="F22" s="4" t="s">
        <v>24</v>
      </c>
      <c r="I22" s="31"/>
      <c r="J22" s="1"/>
      <c r="K22" s="79"/>
      <c r="L22" s="1"/>
      <c r="M22" s="98">
        <v>8296350</v>
      </c>
      <c r="N22" s="110"/>
      <c r="O22" s="98">
        <v>8616118</v>
      </c>
      <c r="P22" s="110"/>
      <c r="Q22" s="4" t="str">
        <f t="shared" si="0"/>
        <v/>
      </c>
      <c r="T22" s="135"/>
      <c r="V22" s="135"/>
      <c r="AB22"/>
      <c r="AC22"/>
    </row>
    <row r="23" spans="2:29" x14ac:dyDescent="0.2">
      <c r="B23" s="4" t="s">
        <v>196</v>
      </c>
      <c r="D23" s="123"/>
      <c r="E23" s="8" t="s">
        <v>8</v>
      </c>
      <c r="F23" s="4" t="s">
        <v>25</v>
      </c>
      <c r="I23" s="31"/>
      <c r="J23" s="1"/>
      <c r="K23" s="79"/>
      <c r="L23" s="1"/>
      <c r="M23" s="98">
        <v>975221</v>
      </c>
      <c r="N23" s="110"/>
      <c r="O23" s="98">
        <v>850010</v>
      </c>
      <c r="P23" s="110"/>
      <c r="Q23" s="4" t="str">
        <f t="shared" si="0"/>
        <v/>
      </c>
      <c r="T23" s="135"/>
      <c r="V23" s="135"/>
      <c r="AB23"/>
      <c r="AC23"/>
    </row>
    <row r="24" spans="2:29" x14ac:dyDescent="0.2">
      <c r="D24" s="123"/>
      <c r="I24" s="31"/>
      <c r="J24" s="1"/>
      <c r="K24" s="79"/>
      <c r="L24" s="1"/>
      <c r="M24" s="98"/>
      <c r="N24" s="110"/>
      <c r="O24" s="98"/>
      <c r="P24" s="110"/>
      <c r="Q24" s="4" t="s">
        <v>322</v>
      </c>
      <c r="T24"/>
      <c r="AB24"/>
      <c r="AC24"/>
    </row>
    <row r="25" spans="2:29" hidden="1" x14ac:dyDescent="0.2">
      <c r="D25" s="124"/>
      <c r="E25" s="6" t="s">
        <v>26</v>
      </c>
      <c r="I25" s="31"/>
      <c r="J25" s="1"/>
      <c r="K25" s="104"/>
      <c r="L25" s="1"/>
      <c r="M25" s="100">
        <v>0</v>
      </c>
      <c r="N25" s="110"/>
      <c r="O25" s="100">
        <v>0</v>
      </c>
      <c r="P25" s="113"/>
      <c r="Q25" s="4" t="str">
        <f t="shared" si="0"/>
        <v>$</v>
      </c>
      <c r="T25"/>
      <c r="AB25"/>
      <c r="AC25"/>
    </row>
    <row r="26" spans="2:29" hidden="1" x14ac:dyDescent="0.2">
      <c r="B26" s="4" t="s">
        <v>197</v>
      </c>
      <c r="D26" s="123"/>
      <c r="E26" s="8" t="s">
        <v>4</v>
      </c>
      <c r="F26" s="4" t="s">
        <v>23</v>
      </c>
      <c r="I26" s="31"/>
      <c r="J26" s="1"/>
      <c r="K26" s="35"/>
      <c r="L26" s="1"/>
      <c r="M26" s="98"/>
      <c r="N26" s="110"/>
      <c r="O26" s="98">
        <v>0</v>
      </c>
      <c r="P26" s="110"/>
      <c r="Q26" s="4" t="str">
        <f t="shared" si="0"/>
        <v>$</v>
      </c>
      <c r="T26"/>
      <c r="AB26"/>
      <c r="AC26"/>
    </row>
    <row r="27" spans="2:29" hidden="1" x14ac:dyDescent="0.2">
      <c r="B27" s="4" t="s">
        <v>198</v>
      </c>
      <c r="D27" s="123"/>
      <c r="E27" s="8" t="s">
        <v>6</v>
      </c>
      <c r="F27" s="4" t="s">
        <v>24</v>
      </c>
      <c r="I27" s="31"/>
      <c r="J27" s="1"/>
      <c r="K27" s="35"/>
      <c r="L27" s="1"/>
      <c r="M27" s="98"/>
      <c r="N27" s="110"/>
      <c r="O27" s="98">
        <v>0</v>
      </c>
      <c r="P27" s="110"/>
      <c r="Q27" s="4" t="str">
        <f t="shared" si="0"/>
        <v>$</v>
      </c>
      <c r="T27"/>
      <c r="AB27"/>
      <c r="AC27"/>
    </row>
    <row r="28" spans="2:29" hidden="1" x14ac:dyDescent="0.2">
      <c r="D28" s="123"/>
      <c r="I28" s="31"/>
      <c r="J28" s="1"/>
      <c r="K28" s="35"/>
      <c r="L28" s="1"/>
      <c r="M28" s="98"/>
      <c r="N28" s="110"/>
      <c r="O28" s="98"/>
      <c r="P28" s="110"/>
      <c r="Q28" s="4" t="str">
        <f t="shared" si="0"/>
        <v>$</v>
      </c>
      <c r="T28"/>
      <c r="AB28"/>
      <c r="AC28"/>
    </row>
    <row r="29" spans="2:29" x14ac:dyDescent="0.2">
      <c r="D29" s="124"/>
      <c r="E29" s="6" t="s">
        <v>27</v>
      </c>
      <c r="I29" s="31"/>
      <c r="J29" s="1"/>
      <c r="K29" s="106"/>
      <c r="L29" s="1"/>
      <c r="M29" s="98"/>
      <c r="N29" s="110"/>
      <c r="O29" s="98"/>
      <c r="P29" s="110"/>
      <c r="Q29" s="4" t="s">
        <v>322</v>
      </c>
      <c r="T29"/>
      <c r="AB29"/>
      <c r="AC29"/>
    </row>
    <row r="30" spans="2:29" x14ac:dyDescent="0.2">
      <c r="D30" s="124"/>
      <c r="E30" s="6" t="s">
        <v>28</v>
      </c>
      <c r="I30" s="31"/>
      <c r="J30" s="1"/>
      <c r="K30" s="106"/>
      <c r="L30" s="1"/>
      <c r="M30" s="100">
        <v>25369871</v>
      </c>
      <c r="N30" s="110"/>
      <c r="O30" s="100">
        <v>25309766</v>
      </c>
      <c r="P30" s="113"/>
      <c r="Q30" s="4" t="str">
        <f t="shared" si="0"/>
        <v/>
      </c>
      <c r="T30" s="135"/>
      <c r="V30" s="135"/>
      <c r="AB30"/>
      <c r="AC30"/>
    </row>
    <row r="31" spans="2:29" x14ac:dyDescent="0.2">
      <c r="B31" s="4" t="s">
        <v>199</v>
      </c>
      <c r="D31" s="123"/>
      <c r="E31" s="8" t="s">
        <v>4</v>
      </c>
      <c r="F31" s="4" t="s">
        <v>29</v>
      </c>
      <c r="I31" s="31"/>
      <c r="J31" s="1"/>
      <c r="K31" s="107" t="s">
        <v>345</v>
      </c>
      <c r="L31" s="1"/>
      <c r="M31" s="98">
        <v>3141698</v>
      </c>
      <c r="N31" s="110"/>
      <c r="O31" s="98">
        <v>3141698</v>
      </c>
      <c r="P31" s="110"/>
      <c r="Q31" s="4" t="str">
        <f t="shared" si="0"/>
        <v/>
      </c>
      <c r="T31" s="135"/>
      <c r="V31" s="135"/>
      <c r="AB31"/>
      <c r="AC31"/>
    </row>
    <row r="32" spans="2:29" x14ac:dyDescent="0.2">
      <c r="B32" s="4" t="s">
        <v>200</v>
      </c>
      <c r="D32" s="123"/>
      <c r="E32" s="8" t="s">
        <v>6</v>
      </c>
      <c r="F32" s="4" t="s">
        <v>30</v>
      </c>
      <c r="I32" s="31"/>
      <c r="J32" s="1"/>
      <c r="K32" s="107" t="s">
        <v>350</v>
      </c>
      <c r="L32" s="1"/>
      <c r="M32" s="98">
        <v>22228173</v>
      </c>
      <c r="N32" s="110"/>
      <c r="O32" s="98">
        <v>22168068</v>
      </c>
      <c r="P32" s="110"/>
      <c r="Q32" s="4" t="str">
        <f t="shared" si="0"/>
        <v/>
      </c>
      <c r="T32" s="135"/>
      <c r="V32" s="135"/>
      <c r="AB32"/>
      <c r="AC32"/>
    </row>
    <row r="33" spans="1:29" hidden="1" x14ac:dyDescent="0.2">
      <c r="B33" s="4" t="s">
        <v>201</v>
      </c>
      <c r="D33" s="123"/>
      <c r="E33" s="8" t="s">
        <v>8</v>
      </c>
      <c r="F33" s="4" t="s">
        <v>31</v>
      </c>
      <c r="I33" s="31"/>
      <c r="J33" s="1"/>
      <c r="K33" s="35"/>
      <c r="L33" s="1"/>
      <c r="M33" s="98"/>
      <c r="N33" s="110"/>
      <c r="O33" s="98">
        <v>0</v>
      </c>
      <c r="P33" s="110"/>
      <c r="Q33" s="4" t="str">
        <f t="shared" si="0"/>
        <v>$</v>
      </c>
      <c r="T33"/>
      <c r="AB33"/>
      <c r="AC33"/>
    </row>
    <row r="34" spans="1:29" hidden="1" x14ac:dyDescent="0.2">
      <c r="B34" s="4" t="s">
        <v>202</v>
      </c>
      <c r="D34" s="123"/>
      <c r="E34" s="8" t="s">
        <v>10</v>
      </c>
      <c r="F34" s="4" t="s">
        <v>32</v>
      </c>
      <c r="I34" s="31"/>
      <c r="J34" s="1"/>
      <c r="K34" s="35"/>
      <c r="L34" s="1"/>
      <c r="M34" s="98"/>
      <c r="N34" s="110"/>
      <c r="O34" s="98">
        <v>0</v>
      </c>
      <c r="P34" s="110"/>
      <c r="Q34" s="4" t="str">
        <f t="shared" si="0"/>
        <v>$</v>
      </c>
      <c r="T34"/>
      <c r="AB34"/>
      <c r="AC34"/>
    </row>
    <row r="35" spans="1:29" hidden="1" x14ac:dyDescent="0.2">
      <c r="B35" s="4" t="s">
        <v>203</v>
      </c>
      <c r="D35" s="123"/>
      <c r="E35" s="8" t="s">
        <v>12</v>
      </c>
      <c r="F35" s="4" t="s">
        <v>33</v>
      </c>
      <c r="I35" s="31"/>
      <c r="J35" s="1"/>
      <c r="K35" s="35"/>
      <c r="L35" s="1"/>
      <c r="M35" s="98"/>
      <c r="N35" s="110"/>
      <c r="O35" s="98">
        <v>0</v>
      </c>
      <c r="P35" s="110"/>
      <c r="Q35" s="4" t="str">
        <f t="shared" si="0"/>
        <v>$</v>
      </c>
      <c r="T35"/>
      <c r="AB35"/>
      <c r="AC35"/>
    </row>
    <row r="36" spans="1:29" hidden="1" x14ac:dyDescent="0.2">
      <c r="B36" s="4" t="s">
        <v>204</v>
      </c>
      <c r="D36" s="123"/>
      <c r="E36" s="8" t="s">
        <v>14</v>
      </c>
      <c r="F36" s="4" t="s">
        <v>34</v>
      </c>
      <c r="I36" s="31"/>
      <c r="J36" s="1"/>
      <c r="K36" s="35"/>
      <c r="L36" s="1"/>
      <c r="M36" s="98"/>
      <c r="N36" s="110"/>
      <c r="O36" s="98">
        <v>0</v>
      </c>
      <c r="P36" s="110"/>
      <c r="Q36" s="4" t="str">
        <f t="shared" si="0"/>
        <v>$</v>
      </c>
      <c r="T36"/>
      <c r="AB36"/>
      <c r="AC36"/>
    </row>
    <row r="37" spans="1:29" x14ac:dyDescent="0.2">
      <c r="D37" s="121"/>
      <c r="I37" s="31"/>
      <c r="J37" s="1"/>
      <c r="K37" s="79"/>
      <c r="L37" s="1"/>
      <c r="M37" s="98"/>
      <c r="N37" s="110"/>
      <c r="O37" s="98"/>
      <c r="P37" s="110"/>
      <c r="Q37" s="4" t="s">
        <v>322</v>
      </c>
      <c r="T37"/>
      <c r="AB37"/>
      <c r="AC37"/>
    </row>
    <row r="38" spans="1:29" x14ac:dyDescent="0.2">
      <c r="D38" s="124"/>
      <c r="E38" s="6" t="s">
        <v>35</v>
      </c>
      <c r="I38" s="31"/>
      <c r="J38" s="1"/>
      <c r="K38" s="141" t="s">
        <v>346</v>
      </c>
      <c r="L38" s="1"/>
      <c r="M38" s="100">
        <v>1223433</v>
      </c>
      <c r="N38" s="110"/>
      <c r="O38" s="100">
        <v>1398060</v>
      </c>
      <c r="P38" s="113"/>
      <c r="Q38" s="4" t="str">
        <f t="shared" si="0"/>
        <v/>
      </c>
      <c r="T38" s="135"/>
      <c r="V38" s="135"/>
      <c r="AB38"/>
      <c r="AC38"/>
    </row>
    <row r="39" spans="1:29" x14ac:dyDescent="0.2">
      <c r="B39" s="4" t="s">
        <v>205</v>
      </c>
      <c r="D39" s="123"/>
      <c r="E39" s="8" t="s">
        <v>4</v>
      </c>
      <c r="F39" s="4" t="s">
        <v>29</v>
      </c>
      <c r="I39" s="31"/>
      <c r="J39" s="1"/>
      <c r="K39" s="79"/>
      <c r="L39" s="1"/>
      <c r="M39" s="98">
        <v>101932</v>
      </c>
      <c r="N39" s="110"/>
      <c r="O39" s="98">
        <v>101932</v>
      </c>
      <c r="P39" s="110"/>
      <c r="Q39" s="4" t="str">
        <f t="shared" si="0"/>
        <v/>
      </c>
      <c r="R39" s="110"/>
      <c r="T39" s="135"/>
      <c r="V39" s="135"/>
      <c r="AB39"/>
      <c r="AC39"/>
    </row>
    <row r="40" spans="1:29" hidden="1" x14ac:dyDescent="0.2">
      <c r="B40" s="4" t="s">
        <v>206</v>
      </c>
      <c r="D40" s="123"/>
      <c r="E40" s="8" t="s">
        <v>6</v>
      </c>
      <c r="F40" s="4" t="s">
        <v>30</v>
      </c>
      <c r="I40" s="31"/>
      <c r="J40" s="1"/>
      <c r="K40" s="35"/>
      <c r="L40" s="1"/>
      <c r="M40" s="98"/>
      <c r="N40" s="110"/>
      <c r="O40" s="98">
        <v>0</v>
      </c>
      <c r="P40" s="110"/>
      <c r="Q40" s="4" t="str">
        <f t="shared" si="0"/>
        <v>$</v>
      </c>
      <c r="T40"/>
      <c r="AB40"/>
      <c r="AC40"/>
    </row>
    <row r="41" spans="1:29" hidden="1" x14ac:dyDescent="0.2">
      <c r="B41" s="4" t="s">
        <v>207</v>
      </c>
      <c r="D41" s="123"/>
      <c r="E41" s="8" t="s">
        <v>8</v>
      </c>
      <c r="F41" s="4" t="s">
        <v>31</v>
      </c>
      <c r="I41" s="31"/>
      <c r="J41" s="1"/>
      <c r="K41" s="35"/>
      <c r="L41" s="1"/>
      <c r="M41" s="98"/>
      <c r="N41" s="110"/>
      <c r="O41" s="98">
        <v>0</v>
      </c>
      <c r="P41" s="110"/>
      <c r="Q41" s="4" t="str">
        <f t="shared" si="0"/>
        <v>$</v>
      </c>
      <c r="T41"/>
      <c r="AB41"/>
      <c r="AC41"/>
    </row>
    <row r="42" spans="1:29" x14ac:dyDescent="0.2">
      <c r="B42" s="4" t="s">
        <v>208</v>
      </c>
      <c r="D42" s="123"/>
      <c r="E42" s="8" t="s">
        <v>10</v>
      </c>
      <c r="F42" s="4" t="s">
        <v>32</v>
      </c>
      <c r="I42" s="31"/>
      <c r="J42" s="1"/>
      <c r="K42" s="79"/>
      <c r="L42" s="1"/>
      <c r="M42" s="98">
        <v>108864</v>
      </c>
      <c r="N42" s="110"/>
      <c r="O42" s="98">
        <v>197894</v>
      </c>
      <c r="P42" s="110"/>
      <c r="Q42" s="4" t="str">
        <f t="shared" si="0"/>
        <v/>
      </c>
      <c r="R42" s="134"/>
      <c r="S42" s="110"/>
      <c r="T42" s="135"/>
      <c r="V42" s="135"/>
      <c r="AB42"/>
      <c r="AC42"/>
    </row>
    <row r="43" spans="1:29" x14ac:dyDescent="0.2">
      <c r="A43" s="6"/>
      <c r="B43" s="4" t="s">
        <v>209</v>
      </c>
      <c r="D43" s="123"/>
      <c r="E43" s="8" t="s">
        <v>12</v>
      </c>
      <c r="F43" s="4" t="s">
        <v>33</v>
      </c>
      <c r="I43" s="31"/>
      <c r="J43" s="1"/>
      <c r="K43" s="79"/>
      <c r="L43" s="1"/>
      <c r="M43" s="98">
        <v>1012637</v>
      </c>
      <c r="N43" s="110"/>
      <c r="O43" s="98">
        <v>1098234</v>
      </c>
      <c r="P43" s="110"/>
      <c r="Q43" s="4" t="str">
        <f t="shared" si="0"/>
        <v/>
      </c>
      <c r="T43" s="135"/>
      <c r="V43" s="135"/>
      <c r="AB43"/>
      <c r="AC43"/>
    </row>
    <row r="44" spans="1:29" hidden="1" x14ac:dyDescent="0.2">
      <c r="A44" s="6"/>
      <c r="B44" s="4" t="s">
        <v>210</v>
      </c>
      <c r="D44" s="123"/>
      <c r="E44" s="8" t="s">
        <v>14</v>
      </c>
      <c r="F44" s="4" t="s">
        <v>34</v>
      </c>
      <c r="I44" s="31"/>
      <c r="J44" s="1"/>
      <c r="K44" s="35"/>
      <c r="L44" s="1"/>
      <c r="M44" s="98"/>
      <c r="N44" s="110"/>
      <c r="O44" s="98">
        <v>0</v>
      </c>
      <c r="P44" s="110"/>
      <c r="Q44" s="4" t="str">
        <f t="shared" si="0"/>
        <v>$</v>
      </c>
      <c r="T44"/>
      <c r="AB44"/>
      <c r="AC44"/>
    </row>
    <row r="45" spans="1:29" x14ac:dyDescent="0.2">
      <c r="A45" s="6"/>
      <c r="B45" s="6"/>
      <c r="D45" s="123"/>
      <c r="I45" s="31"/>
      <c r="J45" s="1"/>
      <c r="K45" s="79"/>
      <c r="L45" s="1"/>
      <c r="M45" s="98"/>
      <c r="N45" s="110"/>
      <c r="O45" s="98"/>
      <c r="P45" s="110"/>
      <c r="Q45" s="4" t="s">
        <v>322</v>
      </c>
      <c r="T45"/>
      <c r="AB45"/>
      <c r="AC45"/>
    </row>
    <row r="46" spans="1:29" x14ac:dyDescent="0.2">
      <c r="A46" s="6"/>
      <c r="B46" s="117" t="s">
        <v>211</v>
      </c>
      <c r="D46" s="124"/>
      <c r="E46" s="6" t="s">
        <v>36</v>
      </c>
      <c r="I46" s="31"/>
      <c r="J46" s="1"/>
      <c r="K46" s="106" t="s">
        <v>348</v>
      </c>
      <c r="L46" s="1"/>
      <c r="M46" s="100">
        <v>1101423</v>
      </c>
      <c r="N46" s="110"/>
      <c r="O46" s="100">
        <v>1101423</v>
      </c>
      <c r="P46" s="113"/>
      <c r="Q46" s="4" t="str">
        <f t="shared" si="0"/>
        <v/>
      </c>
      <c r="T46" s="135"/>
      <c r="V46" s="135"/>
      <c r="AB46"/>
      <c r="AC46"/>
    </row>
    <row r="47" spans="1:29" x14ac:dyDescent="0.2">
      <c r="D47" s="125"/>
      <c r="E47" s="32"/>
      <c r="F47" s="32"/>
      <c r="G47" s="32"/>
      <c r="H47" s="32"/>
      <c r="I47" s="33"/>
      <c r="J47" s="1"/>
      <c r="K47" s="88"/>
      <c r="L47" s="1"/>
      <c r="M47" s="88"/>
      <c r="N47" s="15"/>
      <c r="O47" s="88"/>
      <c r="P47" s="15"/>
      <c r="Q47" s="4" t="s">
        <v>322</v>
      </c>
      <c r="T47"/>
      <c r="AB47"/>
      <c r="AC47"/>
    </row>
    <row r="48" spans="1:29" x14ac:dyDescent="0.2">
      <c r="E48" s="9"/>
      <c r="J48" s="1"/>
      <c r="K48" s="15"/>
      <c r="L48" s="1"/>
      <c r="M48" s="15"/>
      <c r="N48" s="15"/>
      <c r="O48" s="15"/>
      <c r="P48" s="15"/>
      <c r="Q48" s="4" t="s">
        <v>322</v>
      </c>
      <c r="T48"/>
      <c r="AB48"/>
      <c r="AC48"/>
    </row>
    <row r="49" spans="2:29" ht="16.5" customHeight="1" x14ac:dyDescent="0.2">
      <c r="D49" s="120"/>
      <c r="E49" s="39" t="s">
        <v>37</v>
      </c>
      <c r="F49" s="40"/>
      <c r="G49" s="40"/>
      <c r="H49" s="40"/>
      <c r="I49" s="40"/>
      <c r="J49" s="41"/>
      <c r="K49" s="142"/>
      <c r="L49" s="1"/>
      <c r="M49" s="111">
        <v>28130752</v>
      </c>
      <c r="N49" s="15"/>
      <c r="O49" s="111">
        <v>22081075</v>
      </c>
      <c r="P49" s="113"/>
      <c r="Q49" s="4" t="s">
        <v>322</v>
      </c>
      <c r="T49" s="135"/>
      <c r="V49" s="135"/>
      <c r="AB49"/>
      <c r="AC49"/>
    </row>
    <row r="50" spans="2:29" x14ac:dyDescent="0.2">
      <c r="D50" s="126"/>
      <c r="E50" s="29"/>
      <c r="F50" s="29"/>
      <c r="G50" s="29"/>
      <c r="H50" s="29"/>
      <c r="I50" s="30"/>
      <c r="J50" s="1"/>
      <c r="K50" s="78"/>
      <c r="L50" s="1"/>
      <c r="M50" s="112"/>
      <c r="N50" s="15"/>
      <c r="O50" s="112"/>
      <c r="P50" s="110"/>
      <c r="Q50" s="4" t="s">
        <v>322</v>
      </c>
      <c r="T50"/>
      <c r="AB50"/>
      <c r="AC50"/>
    </row>
    <row r="51" spans="2:29" hidden="1" x14ac:dyDescent="0.2">
      <c r="B51" s="117" t="s">
        <v>212</v>
      </c>
      <c r="D51" s="121"/>
      <c r="E51" s="6" t="s">
        <v>38</v>
      </c>
      <c r="I51" s="31"/>
      <c r="J51" s="1"/>
      <c r="K51" s="35"/>
      <c r="L51" s="1"/>
      <c r="M51" s="98"/>
      <c r="N51" s="15"/>
      <c r="O51" s="98"/>
      <c r="P51" s="110"/>
      <c r="Q51" s="4" t="str">
        <f t="shared" ref="Q51:Q89" si="1">+IF(AND(M51=0,O51=0),"$","")</f>
        <v>$</v>
      </c>
      <c r="T51"/>
      <c r="AB51"/>
      <c r="AC51"/>
    </row>
    <row r="52" spans="2:29" hidden="1" x14ac:dyDescent="0.2">
      <c r="D52" s="121"/>
      <c r="I52" s="31"/>
      <c r="J52" s="1"/>
      <c r="K52" s="35"/>
      <c r="L52" s="1"/>
      <c r="M52" s="98"/>
      <c r="N52" s="15"/>
      <c r="O52" s="98"/>
      <c r="P52" s="110"/>
      <c r="Q52" s="4" t="s">
        <v>324</v>
      </c>
      <c r="T52"/>
      <c r="AB52"/>
      <c r="AC52"/>
    </row>
    <row r="53" spans="2:29" x14ac:dyDescent="0.2">
      <c r="D53" s="124"/>
      <c r="E53" s="6" t="s">
        <v>39</v>
      </c>
      <c r="I53" s="31"/>
      <c r="J53" s="1"/>
      <c r="K53" s="106">
        <v>8</v>
      </c>
      <c r="L53" s="1"/>
      <c r="M53" s="100">
        <v>237606</v>
      </c>
      <c r="N53" s="15"/>
      <c r="O53" s="100">
        <v>296428</v>
      </c>
      <c r="P53" s="113"/>
      <c r="Q53" s="4" t="str">
        <f t="shared" si="1"/>
        <v/>
      </c>
      <c r="R53" s="110"/>
      <c r="S53" s="110"/>
      <c r="T53" s="135"/>
      <c r="V53" s="135"/>
      <c r="AB53"/>
      <c r="AC53"/>
    </row>
    <row r="54" spans="2:29" hidden="1" x14ac:dyDescent="0.2">
      <c r="B54" s="117" t="s">
        <v>213</v>
      </c>
      <c r="D54" s="123"/>
      <c r="E54" s="8" t="s">
        <v>4</v>
      </c>
      <c r="F54" s="4" t="s">
        <v>40</v>
      </c>
      <c r="I54" s="31"/>
      <c r="J54" s="1"/>
      <c r="K54" s="35"/>
      <c r="L54" s="1"/>
      <c r="M54" s="98"/>
      <c r="N54" s="15"/>
      <c r="O54" s="98">
        <v>0</v>
      </c>
      <c r="P54" s="110"/>
      <c r="Q54" s="4" t="str">
        <f t="shared" si="1"/>
        <v>$</v>
      </c>
      <c r="T54"/>
      <c r="AB54"/>
      <c r="AC54"/>
    </row>
    <row r="55" spans="2:29" x14ac:dyDescent="0.2">
      <c r="B55" s="117" t="s">
        <v>214</v>
      </c>
      <c r="D55" s="123"/>
      <c r="E55" s="8" t="s">
        <v>6</v>
      </c>
      <c r="F55" s="4" t="s">
        <v>41</v>
      </c>
      <c r="I55" s="31"/>
      <c r="J55" s="1"/>
      <c r="K55" s="79"/>
      <c r="L55" s="1"/>
      <c r="M55" s="98">
        <v>234578</v>
      </c>
      <c r="N55" s="15"/>
      <c r="O55" s="98">
        <v>293400</v>
      </c>
      <c r="P55" s="110"/>
      <c r="Q55" s="4" t="str">
        <f t="shared" si="1"/>
        <v/>
      </c>
      <c r="T55" s="135"/>
      <c r="V55" s="135"/>
      <c r="AB55"/>
      <c r="AC55"/>
    </row>
    <row r="56" spans="2:29" hidden="1" x14ac:dyDescent="0.2">
      <c r="B56" s="117" t="s">
        <v>215</v>
      </c>
      <c r="D56" s="123"/>
      <c r="E56" s="8" t="s">
        <v>8</v>
      </c>
      <c r="F56" s="4" t="s">
        <v>42</v>
      </c>
      <c r="I56" s="31"/>
      <c r="J56" s="1"/>
      <c r="K56" s="35"/>
      <c r="L56" s="1"/>
      <c r="M56" s="98"/>
      <c r="N56" s="15"/>
      <c r="O56" s="98">
        <v>0</v>
      </c>
      <c r="P56" s="110"/>
      <c r="Q56" s="4" t="str">
        <f t="shared" si="1"/>
        <v>$</v>
      </c>
      <c r="T56"/>
      <c r="AB56"/>
      <c r="AC56"/>
    </row>
    <row r="57" spans="2:29" hidden="1" x14ac:dyDescent="0.2">
      <c r="B57" s="117" t="s">
        <v>216</v>
      </c>
      <c r="D57" s="123"/>
      <c r="E57" s="8" t="s">
        <v>10</v>
      </c>
      <c r="F57" s="4" t="s">
        <v>43</v>
      </c>
      <c r="I57" s="31"/>
      <c r="J57" s="1"/>
      <c r="K57" s="35"/>
      <c r="L57" s="1"/>
      <c r="M57" s="98"/>
      <c r="N57" s="15"/>
      <c r="O57" s="98">
        <v>0</v>
      </c>
      <c r="P57" s="110"/>
      <c r="Q57" s="4" t="str">
        <f t="shared" si="1"/>
        <v>$</v>
      </c>
      <c r="T57"/>
      <c r="AB57"/>
      <c r="AC57"/>
    </row>
    <row r="58" spans="2:29" hidden="1" x14ac:dyDescent="0.2">
      <c r="B58" s="117" t="s">
        <v>217</v>
      </c>
      <c r="D58" s="123"/>
      <c r="E58" s="8" t="s">
        <v>12</v>
      </c>
      <c r="F58" s="4" t="s">
        <v>44</v>
      </c>
      <c r="I58" s="31"/>
      <c r="J58" s="1"/>
      <c r="K58" s="35"/>
      <c r="L58" s="1"/>
      <c r="M58" s="98"/>
      <c r="N58" s="15"/>
      <c r="O58" s="98">
        <v>0</v>
      </c>
      <c r="P58" s="110"/>
      <c r="Q58" s="4" t="str">
        <f t="shared" si="1"/>
        <v>$</v>
      </c>
      <c r="T58"/>
      <c r="AB58"/>
      <c r="AC58"/>
    </row>
    <row r="59" spans="2:29" x14ac:dyDescent="0.2">
      <c r="B59" s="117" t="s">
        <v>218</v>
      </c>
      <c r="D59" s="123"/>
      <c r="E59" s="8" t="s">
        <v>14</v>
      </c>
      <c r="F59" s="4" t="s">
        <v>45</v>
      </c>
      <c r="I59" s="31"/>
      <c r="J59" s="1"/>
      <c r="K59" s="79"/>
      <c r="L59" s="1"/>
      <c r="M59" s="98">
        <v>3028</v>
      </c>
      <c r="N59" s="15"/>
      <c r="O59" s="98">
        <v>3028</v>
      </c>
      <c r="P59" s="110"/>
      <c r="Q59" s="4" t="str">
        <f t="shared" si="1"/>
        <v/>
      </c>
      <c r="T59" s="135"/>
      <c r="V59" s="135"/>
      <c r="AB59"/>
      <c r="AC59"/>
    </row>
    <row r="60" spans="2:29" x14ac:dyDescent="0.2">
      <c r="D60" s="121"/>
      <c r="I60" s="31"/>
      <c r="J60" s="1"/>
      <c r="K60" s="79"/>
      <c r="L60" s="1"/>
      <c r="M60" s="98"/>
      <c r="N60" s="15"/>
      <c r="O60" s="98"/>
      <c r="P60" s="110"/>
      <c r="Q60" s="4" t="s">
        <v>322</v>
      </c>
      <c r="T60"/>
      <c r="AB60"/>
      <c r="AC60"/>
    </row>
    <row r="61" spans="2:29" x14ac:dyDescent="0.2">
      <c r="D61" s="124"/>
      <c r="E61" s="6" t="s">
        <v>46</v>
      </c>
      <c r="I61" s="31"/>
      <c r="J61" s="1"/>
      <c r="K61" s="106"/>
      <c r="L61" s="1"/>
      <c r="M61" s="100">
        <v>19243625</v>
      </c>
      <c r="N61" s="110"/>
      <c r="O61" s="100">
        <v>15679092</v>
      </c>
      <c r="P61" s="113"/>
      <c r="Q61" s="4" t="str">
        <f t="shared" si="1"/>
        <v/>
      </c>
      <c r="T61" s="135"/>
      <c r="V61" s="135"/>
      <c r="AB61"/>
      <c r="AC61"/>
    </row>
    <row r="62" spans="2:29" x14ac:dyDescent="0.2">
      <c r="B62" s="117" t="s">
        <v>219</v>
      </c>
      <c r="D62" s="123"/>
      <c r="E62" s="8" t="s">
        <v>4</v>
      </c>
      <c r="F62" s="4" t="s">
        <v>47</v>
      </c>
      <c r="I62" s="31"/>
      <c r="J62" s="1"/>
      <c r="K62" s="107" t="s">
        <v>346</v>
      </c>
      <c r="L62" s="1"/>
      <c r="M62" s="98">
        <v>15707074</v>
      </c>
      <c r="N62" s="110"/>
      <c r="O62" s="98">
        <v>13032133</v>
      </c>
      <c r="P62" s="110"/>
      <c r="Q62" s="4" t="str">
        <f t="shared" si="1"/>
        <v/>
      </c>
      <c r="T62" s="135"/>
      <c r="V62" s="135"/>
      <c r="AB62"/>
      <c r="AC62"/>
    </row>
    <row r="63" spans="2:29" x14ac:dyDescent="0.2">
      <c r="B63" s="117" t="s">
        <v>220</v>
      </c>
      <c r="D63" s="123"/>
      <c r="E63" s="8" t="s">
        <v>6</v>
      </c>
      <c r="F63" s="4" t="s">
        <v>48</v>
      </c>
      <c r="I63" s="31"/>
      <c r="J63" s="1"/>
      <c r="K63" s="107" t="s">
        <v>350</v>
      </c>
      <c r="L63" s="1"/>
      <c r="M63" s="98">
        <v>3494848</v>
      </c>
      <c r="N63" s="110"/>
      <c r="O63" s="98">
        <v>2610674</v>
      </c>
      <c r="P63" s="110"/>
      <c r="Q63" s="4" t="str">
        <f t="shared" si="1"/>
        <v/>
      </c>
      <c r="T63" s="135"/>
      <c r="V63" s="135"/>
      <c r="AB63"/>
      <c r="AC63"/>
    </row>
    <row r="64" spans="2:29" hidden="1" x14ac:dyDescent="0.2">
      <c r="B64" s="117" t="s">
        <v>221</v>
      </c>
      <c r="D64" s="123"/>
      <c r="E64" s="8" t="s">
        <v>8</v>
      </c>
      <c r="F64" s="4" t="s">
        <v>49</v>
      </c>
      <c r="I64" s="31"/>
      <c r="J64" s="1"/>
      <c r="K64" s="35"/>
      <c r="L64" s="1"/>
      <c r="M64" s="98"/>
      <c r="N64" s="110"/>
      <c r="O64" s="98">
        <v>0</v>
      </c>
      <c r="P64" s="110"/>
      <c r="Q64" s="4" t="str">
        <f t="shared" si="1"/>
        <v>$</v>
      </c>
      <c r="T64"/>
      <c r="AB64"/>
      <c r="AC64"/>
    </row>
    <row r="65" spans="2:29" x14ac:dyDescent="0.2">
      <c r="B65" s="117" t="s">
        <v>222</v>
      </c>
      <c r="D65" s="123"/>
      <c r="E65" s="8" t="s">
        <v>10</v>
      </c>
      <c r="F65" s="4" t="s">
        <v>50</v>
      </c>
      <c r="I65" s="31"/>
      <c r="J65" s="1"/>
      <c r="K65" s="107" t="s">
        <v>346</v>
      </c>
      <c r="L65" s="1"/>
      <c r="M65" s="98">
        <v>2824</v>
      </c>
      <c r="N65" s="110"/>
      <c r="O65" s="98">
        <v>2824</v>
      </c>
      <c r="P65" s="110"/>
      <c r="Q65" s="4" t="str">
        <f t="shared" si="1"/>
        <v/>
      </c>
      <c r="T65" s="135"/>
      <c r="V65" s="135"/>
      <c r="AB65"/>
      <c r="AC65"/>
    </row>
    <row r="66" spans="2:29" x14ac:dyDescent="0.2">
      <c r="B66" s="117" t="s">
        <v>223</v>
      </c>
      <c r="D66" s="123"/>
      <c r="E66" s="8" t="s">
        <v>12</v>
      </c>
      <c r="F66" s="4" t="s">
        <v>51</v>
      </c>
      <c r="I66" s="31"/>
      <c r="J66" s="1"/>
      <c r="K66" s="107" t="s">
        <v>342</v>
      </c>
      <c r="L66" s="1"/>
      <c r="M66" s="98">
        <v>16768</v>
      </c>
      <c r="N66" s="110"/>
      <c r="O66" s="98">
        <v>16768</v>
      </c>
      <c r="P66" s="110"/>
      <c r="Q66" s="4" t="str">
        <f t="shared" si="1"/>
        <v/>
      </c>
      <c r="T66" s="135"/>
      <c r="V66" s="135"/>
      <c r="AB66"/>
      <c r="AC66"/>
    </row>
    <row r="67" spans="2:29" x14ac:dyDescent="0.2">
      <c r="B67" s="117" t="s">
        <v>224</v>
      </c>
      <c r="D67" s="123"/>
      <c r="E67" s="8" t="s">
        <v>14</v>
      </c>
      <c r="F67" s="4" t="s">
        <v>52</v>
      </c>
      <c r="I67" s="31"/>
      <c r="J67" s="1"/>
      <c r="K67" s="107" t="s">
        <v>342</v>
      </c>
      <c r="L67" s="1"/>
      <c r="M67" s="98">
        <v>22111</v>
      </c>
      <c r="N67" s="110"/>
      <c r="O67" s="98">
        <v>16693</v>
      </c>
      <c r="P67" s="110"/>
      <c r="Q67" s="4" t="str">
        <f t="shared" si="1"/>
        <v/>
      </c>
      <c r="T67" s="135"/>
      <c r="V67" s="135"/>
      <c r="AB67"/>
      <c r="AC67"/>
    </row>
    <row r="68" spans="2:29" hidden="1" x14ac:dyDescent="0.2">
      <c r="B68" s="117" t="s">
        <v>225</v>
      </c>
      <c r="D68" s="123"/>
      <c r="E68" s="8" t="s">
        <v>16</v>
      </c>
      <c r="F68" s="4" t="s">
        <v>53</v>
      </c>
      <c r="I68" s="31"/>
      <c r="J68" s="1"/>
      <c r="K68" s="35"/>
      <c r="L68" s="1"/>
      <c r="M68" s="98"/>
      <c r="N68" s="110"/>
      <c r="O68" s="98">
        <v>0</v>
      </c>
      <c r="P68" s="110"/>
      <c r="Q68" s="4" t="str">
        <f t="shared" si="1"/>
        <v>$</v>
      </c>
      <c r="T68"/>
      <c r="AB68"/>
      <c r="AC68"/>
    </row>
    <row r="69" spans="2:29" x14ac:dyDescent="0.2">
      <c r="D69" s="123"/>
      <c r="I69" s="31"/>
      <c r="J69" s="1"/>
      <c r="K69" s="79"/>
      <c r="L69" s="1"/>
      <c r="M69" s="98"/>
      <c r="N69" s="110"/>
      <c r="O69" s="98"/>
      <c r="P69" s="110"/>
      <c r="Q69" s="4" t="s">
        <v>322</v>
      </c>
      <c r="T69"/>
      <c r="AB69"/>
      <c r="AC69"/>
    </row>
    <row r="70" spans="2:29" x14ac:dyDescent="0.2">
      <c r="D70" s="124"/>
      <c r="E70" s="6" t="s">
        <v>54</v>
      </c>
      <c r="I70" s="31"/>
      <c r="J70" s="1"/>
      <c r="K70" s="106" t="s">
        <v>350</v>
      </c>
      <c r="L70" s="1"/>
      <c r="M70" s="100">
        <v>794286</v>
      </c>
      <c r="N70" s="110"/>
      <c r="O70" s="100">
        <v>1009696</v>
      </c>
      <c r="P70" s="113"/>
      <c r="Q70" s="4" t="str">
        <f t="shared" si="1"/>
        <v/>
      </c>
      <c r="T70" s="135"/>
      <c r="V70" s="135"/>
      <c r="AB70"/>
      <c r="AC70"/>
    </row>
    <row r="71" spans="2:29" hidden="1" x14ac:dyDescent="0.2">
      <c r="B71" s="117" t="s">
        <v>226</v>
      </c>
      <c r="D71" s="124"/>
      <c r="E71" s="8" t="s">
        <v>4</v>
      </c>
      <c r="F71" s="4" t="s">
        <v>29</v>
      </c>
      <c r="I71" s="31"/>
      <c r="J71" s="1"/>
      <c r="K71" s="104"/>
      <c r="L71" s="1"/>
      <c r="M71" s="100"/>
      <c r="N71" s="110"/>
      <c r="O71" s="100">
        <v>0</v>
      </c>
      <c r="P71" s="113"/>
      <c r="Q71" s="4" t="str">
        <f t="shared" si="1"/>
        <v>$</v>
      </c>
      <c r="T71"/>
      <c r="AB71"/>
      <c r="AC71"/>
    </row>
    <row r="72" spans="2:29" hidden="1" x14ac:dyDescent="0.2">
      <c r="B72" s="117" t="s">
        <v>227</v>
      </c>
      <c r="D72" s="123"/>
      <c r="E72" s="8" t="s">
        <v>6</v>
      </c>
      <c r="F72" s="4" t="s">
        <v>30</v>
      </c>
      <c r="I72" s="31"/>
      <c r="J72" s="1"/>
      <c r="K72" s="35"/>
      <c r="L72" s="1"/>
      <c r="M72" s="98">
        <v>0</v>
      </c>
      <c r="N72" s="110"/>
      <c r="O72" s="98">
        <v>0</v>
      </c>
      <c r="P72" s="110"/>
      <c r="Q72" s="4" t="str">
        <f t="shared" si="1"/>
        <v>$</v>
      </c>
      <c r="T72" s="135"/>
      <c r="V72" s="135"/>
      <c r="AB72"/>
      <c r="AC72"/>
    </row>
    <row r="73" spans="2:29" hidden="1" x14ac:dyDescent="0.2">
      <c r="B73" s="117" t="s">
        <v>228</v>
      </c>
      <c r="D73" s="123"/>
      <c r="E73" s="8" t="s">
        <v>8</v>
      </c>
      <c r="F73" s="4" t="s">
        <v>31</v>
      </c>
      <c r="I73" s="31"/>
      <c r="J73" s="1"/>
      <c r="K73" s="35"/>
      <c r="L73" s="1"/>
      <c r="M73" s="98"/>
      <c r="N73" s="110"/>
      <c r="O73" s="98">
        <v>0</v>
      </c>
      <c r="P73" s="110"/>
      <c r="Q73" s="4" t="str">
        <f t="shared" si="1"/>
        <v>$</v>
      </c>
      <c r="T73"/>
      <c r="AB73"/>
      <c r="AC73"/>
    </row>
    <row r="74" spans="2:29" hidden="1" x14ac:dyDescent="0.2">
      <c r="B74" s="117" t="s">
        <v>319</v>
      </c>
      <c r="D74" s="123"/>
      <c r="E74" s="8" t="s">
        <v>10</v>
      </c>
      <c r="F74" s="4" t="s">
        <v>32</v>
      </c>
      <c r="I74" s="31"/>
      <c r="J74" s="1"/>
      <c r="K74" s="35"/>
      <c r="L74" s="1"/>
      <c r="M74" s="98"/>
      <c r="N74" s="110"/>
      <c r="O74" s="98">
        <v>0</v>
      </c>
      <c r="P74" s="110"/>
      <c r="Q74" s="4" t="str">
        <f t="shared" si="1"/>
        <v>$</v>
      </c>
      <c r="T74"/>
      <c r="AB74"/>
      <c r="AC74"/>
    </row>
    <row r="75" spans="2:29" x14ac:dyDescent="0.2">
      <c r="B75" s="117" t="s">
        <v>229</v>
      </c>
      <c r="D75" s="123"/>
      <c r="E75" s="8" t="s">
        <v>12</v>
      </c>
      <c r="F75" s="4" t="s">
        <v>33</v>
      </c>
      <c r="I75" s="31"/>
      <c r="J75" s="1"/>
      <c r="K75" s="79"/>
      <c r="L75" s="1"/>
      <c r="M75" s="98">
        <v>794286</v>
      </c>
      <c r="N75" s="110"/>
      <c r="O75" s="98">
        <v>1009696</v>
      </c>
      <c r="P75" s="110"/>
      <c r="Q75" s="4" t="str">
        <f t="shared" si="1"/>
        <v/>
      </c>
      <c r="S75" s="110"/>
      <c r="T75" s="135"/>
      <c r="V75" s="135"/>
      <c r="AB75"/>
      <c r="AC75"/>
    </row>
    <row r="76" spans="2:29" hidden="1" x14ac:dyDescent="0.2">
      <c r="B76" s="117" t="s">
        <v>320</v>
      </c>
      <c r="D76" s="123"/>
      <c r="E76" s="8" t="s">
        <v>14</v>
      </c>
      <c r="F76" s="4" t="s">
        <v>34</v>
      </c>
      <c r="I76" s="31"/>
      <c r="J76" s="1"/>
      <c r="K76" s="35"/>
      <c r="L76" s="1"/>
      <c r="M76" s="98"/>
      <c r="N76" s="110"/>
      <c r="O76" s="98">
        <v>0</v>
      </c>
      <c r="P76" s="110"/>
      <c r="Q76" s="4" t="str">
        <f t="shared" si="1"/>
        <v>$</v>
      </c>
      <c r="T76"/>
      <c r="AB76"/>
      <c r="AC76"/>
    </row>
    <row r="77" spans="2:29" x14ac:dyDescent="0.2">
      <c r="D77" s="123"/>
      <c r="I77" s="31"/>
      <c r="J77" s="1"/>
      <c r="K77" s="79"/>
      <c r="L77" s="1"/>
      <c r="M77" s="98"/>
      <c r="N77" s="110"/>
      <c r="O77" s="98"/>
      <c r="P77" s="110"/>
      <c r="Q77" s="4" t="s">
        <v>322</v>
      </c>
      <c r="T77"/>
      <c r="AB77"/>
      <c r="AC77"/>
    </row>
    <row r="78" spans="2:29" x14ac:dyDescent="0.2">
      <c r="D78" s="124"/>
      <c r="E78" s="6" t="s">
        <v>55</v>
      </c>
      <c r="I78" s="31"/>
      <c r="J78" s="1"/>
      <c r="K78" s="106" t="s">
        <v>346</v>
      </c>
      <c r="L78" s="1"/>
      <c r="M78" s="100">
        <v>1057169</v>
      </c>
      <c r="N78" s="110"/>
      <c r="O78" s="100">
        <v>734078</v>
      </c>
      <c r="P78" s="113"/>
      <c r="Q78" s="4" t="str">
        <f t="shared" si="1"/>
        <v/>
      </c>
      <c r="T78" s="135"/>
      <c r="V78" s="135"/>
      <c r="AB78"/>
      <c r="AC78"/>
    </row>
    <row r="79" spans="2:29" x14ac:dyDescent="0.2">
      <c r="B79" s="117" t="s">
        <v>230</v>
      </c>
      <c r="D79" s="123"/>
      <c r="E79" s="8" t="s">
        <v>4</v>
      </c>
      <c r="F79" s="4" t="s">
        <v>29</v>
      </c>
      <c r="I79" s="31"/>
      <c r="J79" s="1"/>
      <c r="K79" s="79"/>
      <c r="L79" s="1"/>
      <c r="M79" s="98">
        <v>61</v>
      </c>
      <c r="N79" s="110"/>
      <c r="O79" s="98">
        <v>61</v>
      </c>
      <c r="P79" s="110"/>
      <c r="Q79" s="4" t="str">
        <f t="shared" si="1"/>
        <v/>
      </c>
      <c r="T79" s="135"/>
      <c r="V79" s="135"/>
      <c r="AB79"/>
      <c r="AC79"/>
    </row>
    <row r="80" spans="2:29" hidden="1" x14ac:dyDescent="0.2">
      <c r="B80" s="117" t="s">
        <v>231</v>
      </c>
      <c r="D80" s="123"/>
      <c r="E80" s="8" t="s">
        <v>6</v>
      </c>
      <c r="F80" s="4" t="s">
        <v>30</v>
      </c>
      <c r="I80" s="31"/>
      <c r="J80" s="1"/>
      <c r="K80" s="35"/>
      <c r="L80" s="1"/>
      <c r="M80" s="98"/>
      <c r="N80" s="110"/>
      <c r="O80" s="98">
        <v>0</v>
      </c>
      <c r="P80" s="110"/>
      <c r="Q80" s="4" t="str">
        <f t="shared" si="1"/>
        <v>$</v>
      </c>
      <c r="S80" s="1"/>
      <c r="T80"/>
      <c r="AB80"/>
      <c r="AC80"/>
    </row>
    <row r="81" spans="1:29" s="1" customFormat="1" hidden="1" x14ac:dyDescent="0.2">
      <c r="A81" s="4"/>
      <c r="B81" s="117" t="s">
        <v>232</v>
      </c>
      <c r="C81" s="4"/>
      <c r="D81" s="123"/>
      <c r="E81" s="8" t="s">
        <v>8</v>
      </c>
      <c r="F81" s="4" t="s">
        <v>31</v>
      </c>
      <c r="G81" s="4"/>
      <c r="H81" s="4"/>
      <c r="I81" s="31"/>
      <c r="K81" s="35"/>
      <c r="M81" s="98"/>
      <c r="N81" s="110"/>
      <c r="O81" s="98">
        <v>0</v>
      </c>
      <c r="P81" s="110"/>
      <c r="Q81" s="4" t="str">
        <f t="shared" si="1"/>
        <v>$</v>
      </c>
      <c r="R81" s="4"/>
      <c r="S81" s="4"/>
      <c r="T81"/>
      <c r="U81"/>
      <c r="V81"/>
      <c r="W81"/>
      <c r="X81"/>
      <c r="Y81"/>
      <c r="Z81"/>
      <c r="AA81"/>
      <c r="AB81"/>
      <c r="AC81"/>
    </row>
    <row r="82" spans="1:29" hidden="1" x14ac:dyDescent="0.2">
      <c r="B82" s="117" t="s">
        <v>233</v>
      </c>
      <c r="D82" s="123"/>
      <c r="E82" s="8" t="s">
        <v>10</v>
      </c>
      <c r="F82" s="4" t="s">
        <v>32</v>
      </c>
      <c r="I82" s="31"/>
      <c r="J82" s="1"/>
      <c r="K82" s="35"/>
      <c r="L82" s="1"/>
      <c r="M82" s="98"/>
      <c r="N82" s="110"/>
      <c r="O82" s="98">
        <v>0</v>
      </c>
      <c r="P82" s="110"/>
      <c r="Q82" s="4" t="str">
        <f t="shared" si="1"/>
        <v>$</v>
      </c>
      <c r="T82"/>
      <c r="AB82"/>
      <c r="AC82"/>
    </row>
    <row r="83" spans="1:29" x14ac:dyDescent="0.2">
      <c r="A83" s="1"/>
      <c r="B83" s="117" t="s">
        <v>234</v>
      </c>
      <c r="D83" s="123"/>
      <c r="E83" s="8" t="s">
        <v>12</v>
      </c>
      <c r="F83" s="4" t="s">
        <v>33</v>
      </c>
      <c r="I83" s="31"/>
      <c r="J83" s="1"/>
      <c r="K83" s="79"/>
      <c r="L83" s="1"/>
      <c r="M83" s="98">
        <v>1057108</v>
      </c>
      <c r="N83" s="110"/>
      <c r="O83" s="98">
        <v>734017</v>
      </c>
      <c r="P83" s="110"/>
      <c r="Q83" s="4" t="str">
        <f t="shared" si="1"/>
        <v/>
      </c>
      <c r="R83" s="110"/>
      <c r="T83" s="135"/>
      <c r="V83" s="135"/>
      <c r="AB83"/>
      <c r="AC83"/>
    </row>
    <row r="84" spans="1:29" hidden="1" x14ac:dyDescent="0.2">
      <c r="B84" s="117" t="s">
        <v>321</v>
      </c>
      <c r="D84" s="123"/>
      <c r="E84" s="8" t="s">
        <v>14</v>
      </c>
      <c r="F84" s="4" t="s">
        <v>34</v>
      </c>
      <c r="I84" s="31"/>
      <c r="J84" s="1"/>
      <c r="K84" s="35"/>
      <c r="L84" s="1"/>
      <c r="M84" s="98"/>
      <c r="N84" s="110"/>
      <c r="O84" s="98">
        <v>0</v>
      </c>
      <c r="P84" s="110"/>
      <c r="Q84" s="4" t="str">
        <f t="shared" si="1"/>
        <v>$</v>
      </c>
      <c r="T84"/>
      <c r="AB84"/>
      <c r="AC84"/>
    </row>
    <row r="85" spans="1:29" x14ac:dyDescent="0.2">
      <c r="D85" s="123"/>
      <c r="I85" s="31"/>
      <c r="J85" s="1"/>
      <c r="K85" s="79"/>
      <c r="L85" s="1"/>
      <c r="M85" s="98"/>
      <c r="N85" s="110"/>
      <c r="O85" s="98"/>
      <c r="P85" s="110"/>
      <c r="Q85" s="4" t="s">
        <v>322</v>
      </c>
      <c r="T85"/>
      <c r="AB85"/>
      <c r="AC85"/>
    </row>
    <row r="86" spans="1:29" ht="15.4" customHeight="1" x14ac:dyDescent="0.3">
      <c r="B86" s="117" t="s">
        <v>235</v>
      </c>
      <c r="D86" s="124"/>
      <c r="E86" s="6" t="s">
        <v>56</v>
      </c>
      <c r="I86" s="31"/>
      <c r="J86" s="1"/>
      <c r="K86" s="80"/>
      <c r="L86" s="1"/>
      <c r="M86" s="100">
        <v>848172</v>
      </c>
      <c r="N86" s="110"/>
      <c r="O86" s="100">
        <v>32470</v>
      </c>
      <c r="P86" s="113"/>
      <c r="Q86" s="4" t="str">
        <f t="shared" si="1"/>
        <v/>
      </c>
      <c r="R86" s="1"/>
      <c r="S86" s="58"/>
      <c r="T86" s="135"/>
      <c r="V86" s="135"/>
      <c r="AB86"/>
      <c r="AC86"/>
    </row>
    <row r="87" spans="1:29" s="58" customFormat="1" ht="14.65" customHeight="1" x14ac:dyDescent="0.3">
      <c r="A87" s="4"/>
      <c r="B87" s="4"/>
      <c r="C87" s="4"/>
      <c r="D87" s="124"/>
      <c r="E87" s="4"/>
      <c r="F87" s="4"/>
      <c r="G87" s="4"/>
      <c r="H87" s="4"/>
      <c r="I87" s="31"/>
      <c r="J87" s="1"/>
      <c r="K87" s="79"/>
      <c r="L87" s="1"/>
      <c r="M87" s="98"/>
      <c r="N87" s="110"/>
      <c r="O87" s="98"/>
      <c r="P87" s="110"/>
      <c r="Q87" s="4" t="s">
        <v>322</v>
      </c>
      <c r="R87" s="4"/>
      <c r="S87" s="4"/>
      <c r="T87"/>
      <c r="U87"/>
      <c r="V87"/>
      <c r="W87"/>
      <c r="X87"/>
      <c r="Y87"/>
      <c r="Z87"/>
      <c r="AA87"/>
      <c r="AB87"/>
      <c r="AC87"/>
    </row>
    <row r="88" spans="1:29" x14ac:dyDescent="0.2">
      <c r="D88" s="124"/>
      <c r="E88" s="6" t="s">
        <v>57</v>
      </c>
      <c r="I88" s="31"/>
      <c r="J88" s="1"/>
      <c r="K88" s="106">
        <v>15</v>
      </c>
      <c r="L88" s="1"/>
      <c r="M88" s="100">
        <v>5949894</v>
      </c>
      <c r="N88" s="110"/>
      <c r="O88" s="100">
        <v>4329311</v>
      </c>
      <c r="P88" s="113"/>
      <c r="Q88" s="4" t="str">
        <f t="shared" si="1"/>
        <v/>
      </c>
      <c r="T88" s="135"/>
      <c r="V88" s="135"/>
      <c r="AB88"/>
      <c r="AC88"/>
    </row>
    <row r="89" spans="1:29" ht="18.75" x14ac:dyDescent="0.3">
      <c r="A89" s="58"/>
      <c r="B89" s="117" t="s">
        <v>236</v>
      </c>
      <c r="D89" s="123"/>
      <c r="E89" s="8" t="s">
        <v>4</v>
      </c>
      <c r="F89" s="4" t="s">
        <v>58</v>
      </c>
      <c r="I89" s="31"/>
      <c r="J89" s="1"/>
      <c r="K89" s="79"/>
      <c r="L89" s="1"/>
      <c r="M89" s="92">
        <v>5949894</v>
      </c>
      <c r="N89" s="90"/>
      <c r="O89" s="92">
        <v>4329311</v>
      </c>
      <c r="P89" s="90"/>
      <c r="Q89" s="4" t="str">
        <f t="shared" si="1"/>
        <v/>
      </c>
      <c r="T89" s="135"/>
      <c r="V89" s="135"/>
      <c r="AB89"/>
      <c r="AC89"/>
    </row>
    <row r="90" spans="1:29" x14ac:dyDescent="0.2">
      <c r="B90" s="1"/>
      <c r="C90" s="1"/>
      <c r="D90" s="125"/>
      <c r="E90" s="37"/>
      <c r="F90" s="37"/>
      <c r="G90" s="37"/>
      <c r="H90" s="37"/>
      <c r="I90" s="38"/>
      <c r="J90" s="1"/>
      <c r="K90" s="36"/>
      <c r="L90" s="1"/>
      <c r="M90" s="93"/>
      <c r="N90" s="90"/>
      <c r="O90" s="93"/>
      <c r="P90" s="90"/>
      <c r="Q90" s="1" t="s">
        <v>322</v>
      </c>
      <c r="T90"/>
      <c r="AB90"/>
      <c r="AC90"/>
    </row>
    <row r="91" spans="1:29" ht="16.5" customHeight="1" thickBot="1" x14ac:dyDescent="0.25">
      <c r="J91" s="1"/>
      <c r="L91" s="1"/>
      <c r="M91" s="90"/>
      <c r="N91" s="90"/>
      <c r="O91" s="90"/>
      <c r="P91" s="90"/>
      <c r="Q91" s="4" t="s">
        <v>322</v>
      </c>
      <c r="T91"/>
      <c r="AB91"/>
      <c r="AC91"/>
    </row>
    <row r="92" spans="1:29" ht="19.5" thickBot="1" x14ac:dyDescent="0.35">
      <c r="D92" s="304" t="s">
        <v>59</v>
      </c>
      <c r="E92" s="305"/>
      <c r="F92" s="305"/>
      <c r="G92" s="305"/>
      <c r="H92" s="305"/>
      <c r="I92" s="305"/>
      <c r="J92" s="305"/>
      <c r="K92" s="306"/>
      <c r="M92" s="94">
        <v>67639402</v>
      </c>
      <c r="N92" s="90"/>
      <c r="O92" s="94">
        <v>62937665</v>
      </c>
      <c r="P92" s="132"/>
      <c r="Q92" s="4" t="s">
        <v>322</v>
      </c>
      <c r="R92" s="58"/>
      <c r="S92" s="103"/>
      <c r="T92" s="135"/>
      <c r="V92" s="135"/>
      <c r="AB92"/>
      <c r="AC92"/>
    </row>
    <row r="93" spans="1:29" x14ac:dyDescent="0.2">
      <c r="D93" s="11"/>
      <c r="E93" s="11"/>
      <c r="F93" s="11"/>
      <c r="G93" s="11"/>
      <c r="H93" s="11"/>
      <c r="I93" s="11"/>
      <c r="K93" s="7"/>
      <c r="M93" s="7"/>
      <c r="O93" s="7"/>
      <c r="P93" s="7"/>
      <c r="Q93" s="4" t="s">
        <v>322</v>
      </c>
      <c r="T93"/>
      <c r="AB93"/>
      <c r="AC93"/>
    </row>
    <row r="94" spans="1:29" x14ac:dyDescent="0.2">
      <c r="D94" s="11"/>
      <c r="E94" s="11"/>
      <c r="F94" s="11"/>
      <c r="G94" s="11"/>
      <c r="H94" s="11"/>
      <c r="I94" s="11"/>
      <c r="K94" s="7"/>
      <c r="M94" s="7"/>
      <c r="O94" s="7"/>
      <c r="P94" s="7"/>
      <c r="Q94" s="4" t="s">
        <v>322</v>
      </c>
      <c r="T94"/>
      <c r="AB94"/>
      <c r="AC94"/>
    </row>
    <row r="95" spans="1:29" x14ac:dyDescent="0.2">
      <c r="D95" s="11"/>
      <c r="E95" s="11"/>
      <c r="F95" s="11"/>
      <c r="G95" s="11"/>
      <c r="H95" s="11"/>
      <c r="I95" s="11"/>
      <c r="K95" s="7"/>
      <c r="M95" s="7"/>
      <c r="O95" s="7"/>
      <c r="P95" s="7"/>
      <c r="Q95" s="4" t="s">
        <v>322</v>
      </c>
      <c r="T95"/>
      <c r="AB95"/>
      <c r="AC95"/>
    </row>
    <row r="96" spans="1:29" ht="18.75" x14ac:dyDescent="0.3">
      <c r="B96" s="58"/>
      <c r="C96" s="58"/>
      <c r="D96" s="58" t="str">
        <f>+D3</f>
        <v>BALANCE DE SITUACIÓN INTERMEDIO A 30 DE JUNIO DE 2025</v>
      </c>
      <c r="E96" s="58"/>
      <c r="F96" s="58"/>
      <c r="G96" s="58"/>
      <c r="H96" s="58"/>
      <c r="I96" s="58"/>
      <c r="J96" s="59"/>
      <c r="K96" s="59"/>
      <c r="L96" s="59"/>
      <c r="M96" s="59"/>
      <c r="N96" s="59"/>
      <c r="O96" s="59"/>
      <c r="P96" s="59"/>
      <c r="Q96" s="4" t="s">
        <v>322</v>
      </c>
    </row>
    <row r="97" spans="2:22" x14ac:dyDescent="0.2">
      <c r="J97" s="1"/>
      <c r="K97" s="5"/>
      <c r="L97" s="1"/>
      <c r="M97" s="5"/>
      <c r="N97" s="1"/>
      <c r="O97" s="5"/>
      <c r="P97" s="5"/>
      <c r="Q97" s="4" t="s">
        <v>322</v>
      </c>
    </row>
    <row r="98" spans="2:22" x14ac:dyDescent="0.2">
      <c r="D98" s="28"/>
      <c r="E98" s="27" t="s">
        <v>60</v>
      </c>
      <c r="F98" s="28"/>
      <c r="G98" s="28"/>
      <c r="H98" s="28"/>
      <c r="I98" s="28"/>
      <c r="J98" s="28"/>
      <c r="K98" s="55" t="s">
        <v>1</v>
      </c>
      <c r="L98" s="28"/>
      <c r="M98" s="56">
        <v>45838</v>
      </c>
      <c r="N98" s="28"/>
      <c r="O98" s="56">
        <v>45657</v>
      </c>
      <c r="P98" s="131"/>
      <c r="Q98" s="4" t="s">
        <v>322</v>
      </c>
    </row>
    <row r="99" spans="2:22" x14ac:dyDescent="0.2">
      <c r="J99" s="1"/>
      <c r="K99" s="3"/>
      <c r="L99" s="1"/>
      <c r="M99" s="2"/>
      <c r="N99" s="1"/>
      <c r="O99" s="2"/>
      <c r="P99" s="2"/>
      <c r="Q99" s="4" t="s">
        <v>322</v>
      </c>
    </row>
    <row r="100" spans="2:22" x14ac:dyDescent="0.2">
      <c r="D100" s="120"/>
      <c r="E100" s="39" t="s">
        <v>61</v>
      </c>
      <c r="F100" s="40"/>
      <c r="G100" s="40"/>
      <c r="H100" s="40"/>
      <c r="I100" s="40"/>
      <c r="J100" s="41"/>
      <c r="K100" s="42"/>
      <c r="L100" s="1"/>
      <c r="M100" s="89">
        <v>41849768</v>
      </c>
      <c r="N100" s="1"/>
      <c r="O100" s="89">
        <v>40949347</v>
      </c>
      <c r="P100" s="132"/>
      <c r="Q100" s="4" t="str">
        <f t="shared" ref="Q100:Q155" si="2">+IF(AND(M100=0,O100=0),"$","")</f>
        <v/>
      </c>
      <c r="T100" s="135"/>
      <c r="V100" s="135"/>
    </row>
    <row r="101" spans="2:22" x14ac:dyDescent="0.2">
      <c r="C101" s="1"/>
      <c r="D101" s="127"/>
      <c r="E101" s="29"/>
      <c r="F101" s="45"/>
      <c r="G101" s="45"/>
      <c r="H101" s="45"/>
      <c r="I101" s="46"/>
      <c r="K101" s="44"/>
      <c r="M101" s="95"/>
      <c r="N101" s="1"/>
      <c r="O101" s="95"/>
      <c r="P101" s="132"/>
      <c r="Q101" s="4" t="s">
        <v>322</v>
      </c>
    </row>
    <row r="102" spans="2:22" x14ac:dyDescent="0.2">
      <c r="D102" s="122"/>
      <c r="E102" s="6" t="s">
        <v>62</v>
      </c>
      <c r="F102" s="6"/>
      <c r="G102" s="11"/>
      <c r="I102" s="31"/>
      <c r="J102" s="7"/>
      <c r="K102" s="106" t="s">
        <v>338</v>
      </c>
      <c r="L102" s="7"/>
      <c r="M102" s="100">
        <v>41789965</v>
      </c>
      <c r="N102" s="1"/>
      <c r="O102" s="100">
        <v>40820507</v>
      </c>
      <c r="P102" s="113"/>
      <c r="Q102" s="4" t="str">
        <f t="shared" si="2"/>
        <v/>
      </c>
    </row>
    <row r="103" spans="2:22" x14ac:dyDescent="0.2">
      <c r="D103" s="121"/>
      <c r="E103" s="12" t="s">
        <v>63</v>
      </c>
      <c r="F103" s="9" t="s">
        <v>64</v>
      </c>
      <c r="G103" s="6"/>
      <c r="I103" s="31"/>
      <c r="J103" s="7"/>
      <c r="K103" s="80"/>
      <c r="L103" s="7"/>
      <c r="M103" s="100">
        <v>612028</v>
      </c>
      <c r="N103" s="1"/>
      <c r="O103" s="100">
        <v>612028</v>
      </c>
      <c r="P103" s="113"/>
      <c r="Q103" s="4" t="str">
        <f t="shared" si="2"/>
        <v/>
      </c>
    </row>
    <row r="104" spans="2:22" x14ac:dyDescent="0.2">
      <c r="B104" t="s">
        <v>237</v>
      </c>
      <c r="D104" s="121"/>
      <c r="F104" s="8" t="s">
        <v>4</v>
      </c>
      <c r="G104" s="4" t="s">
        <v>65</v>
      </c>
      <c r="I104" s="31"/>
      <c r="K104" s="79"/>
      <c r="M104" s="98">
        <v>612028</v>
      </c>
      <c r="N104" s="1"/>
      <c r="O104" s="98">
        <v>612028</v>
      </c>
      <c r="P104" s="110"/>
      <c r="Q104" s="4" t="str">
        <f t="shared" si="2"/>
        <v/>
      </c>
    </row>
    <row r="105" spans="2:22" hidden="1" x14ac:dyDescent="0.2">
      <c r="B105" t="s">
        <v>238</v>
      </c>
      <c r="D105" s="121"/>
      <c r="F105" s="8" t="s">
        <v>6</v>
      </c>
      <c r="G105" s="4" t="s">
        <v>66</v>
      </c>
      <c r="I105" s="31"/>
      <c r="K105" s="35"/>
      <c r="M105" s="98"/>
      <c r="N105" s="1"/>
      <c r="O105" s="98">
        <v>0</v>
      </c>
      <c r="P105" s="110"/>
      <c r="Q105" s="4" t="str">
        <f t="shared" si="2"/>
        <v>$</v>
      </c>
    </row>
    <row r="106" spans="2:22" x14ac:dyDescent="0.2">
      <c r="B106" s="117" t="s">
        <v>239</v>
      </c>
      <c r="D106" s="121"/>
      <c r="E106" s="12" t="s">
        <v>67</v>
      </c>
      <c r="F106" s="9" t="s">
        <v>68</v>
      </c>
      <c r="G106" s="6"/>
      <c r="I106" s="31"/>
      <c r="J106" s="7"/>
      <c r="K106" s="80"/>
      <c r="L106" s="7"/>
      <c r="M106" s="100">
        <v>26605298</v>
      </c>
      <c r="N106" s="1"/>
      <c r="O106" s="100">
        <v>26605298</v>
      </c>
      <c r="P106" s="113"/>
      <c r="Q106" s="4" t="str">
        <f t="shared" si="2"/>
        <v/>
      </c>
    </row>
    <row r="107" spans="2:22" x14ac:dyDescent="0.2">
      <c r="D107" s="121"/>
      <c r="E107" s="12" t="s">
        <v>69</v>
      </c>
      <c r="F107" s="9" t="s">
        <v>70</v>
      </c>
      <c r="G107" s="6"/>
      <c r="I107" s="31"/>
      <c r="J107" s="7"/>
      <c r="K107" s="80"/>
      <c r="L107" s="7"/>
      <c r="M107" s="100">
        <v>13870741</v>
      </c>
      <c r="N107" s="113"/>
      <c r="O107" s="100">
        <v>10106125</v>
      </c>
      <c r="P107" s="113"/>
      <c r="Q107" s="4" t="str">
        <f t="shared" si="2"/>
        <v/>
      </c>
      <c r="R107" s="110"/>
    </row>
    <row r="108" spans="2:22" x14ac:dyDescent="0.2">
      <c r="B108" s="117" t="s">
        <v>240</v>
      </c>
      <c r="D108" s="121"/>
      <c r="F108" s="8" t="s">
        <v>4</v>
      </c>
      <c r="G108" s="4" t="s">
        <v>71</v>
      </c>
      <c r="I108" s="31"/>
      <c r="K108" s="79"/>
      <c r="M108" s="98">
        <v>122406</v>
      </c>
      <c r="N108" s="110"/>
      <c r="O108" s="98">
        <v>122406</v>
      </c>
      <c r="P108" s="110"/>
      <c r="Q108" s="4" t="str">
        <f t="shared" si="2"/>
        <v/>
      </c>
    </row>
    <row r="109" spans="2:22" x14ac:dyDescent="0.2">
      <c r="B109" s="117" t="s">
        <v>241</v>
      </c>
      <c r="D109" s="121"/>
      <c r="F109" s="8" t="s">
        <v>6</v>
      </c>
      <c r="G109" s="4" t="s">
        <v>72</v>
      </c>
      <c r="I109" s="31"/>
      <c r="K109" s="79"/>
      <c r="M109" s="98">
        <v>13748335</v>
      </c>
      <c r="N109" s="110"/>
      <c r="O109" s="98">
        <v>9983719</v>
      </c>
      <c r="P109" s="110"/>
      <c r="Q109" s="4" t="str">
        <f t="shared" si="2"/>
        <v/>
      </c>
    </row>
    <row r="110" spans="2:22" x14ac:dyDescent="0.2">
      <c r="B110" s="117" t="s">
        <v>242</v>
      </c>
      <c r="D110" s="121"/>
      <c r="E110" s="12" t="s">
        <v>73</v>
      </c>
      <c r="F110" s="9" t="s">
        <v>74</v>
      </c>
      <c r="G110" s="6"/>
      <c r="I110" s="31"/>
      <c r="J110" s="7"/>
      <c r="K110" s="80"/>
      <c r="L110" s="7"/>
      <c r="M110" s="100">
        <v>-263831</v>
      </c>
      <c r="N110" s="113"/>
      <c r="O110" s="100">
        <v>-271636</v>
      </c>
      <c r="P110" s="113"/>
      <c r="Q110" s="4" t="str">
        <f t="shared" si="2"/>
        <v/>
      </c>
    </row>
    <row r="111" spans="2:22" hidden="1" x14ac:dyDescent="0.2">
      <c r="D111" s="121"/>
      <c r="E111" s="12" t="s">
        <v>75</v>
      </c>
      <c r="F111" s="9" t="s">
        <v>76</v>
      </c>
      <c r="G111" s="6"/>
      <c r="I111" s="31"/>
      <c r="J111" s="7"/>
      <c r="K111" s="34"/>
      <c r="L111" s="7"/>
      <c r="M111" s="100">
        <v>0</v>
      </c>
      <c r="N111" s="113"/>
      <c r="O111" s="100">
        <v>0</v>
      </c>
      <c r="P111" s="113"/>
      <c r="Q111" s="4" t="str">
        <f t="shared" si="2"/>
        <v>$</v>
      </c>
      <c r="R111" s="110"/>
    </row>
    <row r="112" spans="2:22" ht="16.5" hidden="1" customHeight="1" x14ac:dyDescent="0.2">
      <c r="B112" s="117" t="s">
        <v>243</v>
      </c>
      <c r="D112" s="121"/>
      <c r="E112" s="12"/>
      <c r="F112" s="8" t="s">
        <v>4</v>
      </c>
      <c r="G112" s="4" t="s">
        <v>77</v>
      </c>
      <c r="I112" s="31"/>
      <c r="J112" s="7"/>
      <c r="K112" s="34"/>
      <c r="L112" s="7"/>
      <c r="M112" s="100"/>
      <c r="N112" s="113"/>
      <c r="O112" s="100">
        <v>0</v>
      </c>
      <c r="P112" s="113"/>
      <c r="Q112" s="4" t="str">
        <f t="shared" si="2"/>
        <v>$</v>
      </c>
    </row>
    <row r="113" spans="2:19" hidden="1" x14ac:dyDescent="0.2">
      <c r="B113" s="117" t="s">
        <v>244</v>
      </c>
      <c r="D113" s="121"/>
      <c r="F113" s="8" t="s">
        <v>6</v>
      </c>
      <c r="G113" s="4" t="s">
        <v>78</v>
      </c>
      <c r="I113" s="31"/>
      <c r="K113" s="35"/>
      <c r="M113" s="98"/>
      <c r="N113" s="110"/>
      <c r="O113" s="98">
        <v>0</v>
      </c>
      <c r="P113" s="110"/>
      <c r="Q113" s="4" t="str">
        <f t="shared" si="2"/>
        <v>$</v>
      </c>
    </row>
    <row r="114" spans="2:19" hidden="1" x14ac:dyDescent="0.2">
      <c r="B114" s="117" t="s">
        <v>245</v>
      </c>
      <c r="D114" s="121"/>
      <c r="E114" s="12" t="s">
        <v>79</v>
      </c>
      <c r="F114" s="9" t="s">
        <v>80</v>
      </c>
      <c r="I114" s="31"/>
      <c r="K114" s="35"/>
      <c r="M114" s="98"/>
      <c r="N114" s="110"/>
      <c r="O114" s="98">
        <v>0</v>
      </c>
      <c r="P114" s="110"/>
      <c r="Q114" s="4" t="str">
        <f t="shared" si="2"/>
        <v>$</v>
      </c>
    </row>
    <row r="115" spans="2:19" x14ac:dyDescent="0.2">
      <c r="D115" s="121"/>
      <c r="E115" s="12" t="s">
        <v>81</v>
      </c>
      <c r="F115" s="9" t="s">
        <v>325</v>
      </c>
      <c r="I115" s="31"/>
      <c r="J115" s="7"/>
      <c r="K115" s="80"/>
      <c r="L115" s="7"/>
      <c r="M115" s="100">
        <v>965729</v>
      </c>
      <c r="N115" s="113"/>
      <c r="O115" s="100">
        <v>3768692</v>
      </c>
      <c r="P115" s="113"/>
      <c r="Q115" s="4" t="str">
        <f t="shared" si="2"/>
        <v/>
      </c>
      <c r="R115" s="110"/>
      <c r="S115" s="110"/>
    </row>
    <row r="116" spans="2:19" hidden="1" x14ac:dyDescent="0.2">
      <c r="B116" s="117" t="s">
        <v>246</v>
      </c>
      <c r="D116" s="121"/>
      <c r="E116" s="12" t="s">
        <v>82</v>
      </c>
      <c r="F116" s="9" t="s">
        <v>83</v>
      </c>
      <c r="I116" s="31"/>
      <c r="J116" s="7"/>
      <c r="K116" s="34"/>
      <c r="L116" s="7"/>
      <c r="M116" s="100"/>
      <c r="N116" s="113"/>
      <c r="O116" s="100">
        <v>0</v>
      </c>
      <c r="P116" s="113"/>
      <c r="Q116" s="4" t="str">
        <f t="shared" si="2"/>
        <v>$</v>
      </c>
    </row>
    <row r="117" spans="2:19" hidden="1" x14ac:dyDescent="0.2">
      <c r="B117" s="117" t="s">
        <v>247</v>
      </c>
      <c r="D117" s="121"/>
      <c r="E117" s="12" t="s">
        <v>84</v>
      </c>
      <c r="F117" s="9" t="s">
        <v>85</v>
      </c>
      <c r="I117" s="31"/>
      <c r="J117" s="7"/>
      <c r="K117" s="34"/>
      <c r="L117" s="7"/>
      <c r="M117" s="100"/>
      <c r="N117" s="113"/>
      <c r="O117" s="100">
        <v>0</v>
      </c>
      <c r="P117" s="113"/>
      <c r="Q117" s="4" t="str">
        <f t="shared" si="2"/>
        <v>$</v>
      </c>
    </row>
    <row r="118" spans="2:19" x14ac:dyDescent="0.2">
      <c r="D118" s="121"/>
      <c r="F118" s="9"/>
      <c r="I118" s="31"/>
      <c r="J118" s="7"/>
      <c r="K118" s="80"/>
      <c r="L118" s="7"/>
      <c r="M118" s="100"/>
      <c r="N118" s="113"/>
      <c r="O118" s="100"/>
      <c r="P118" s="113"/>
      <c r="Q118" s="4" t="s">
        <v>322</v>
      </c>
    </row>
    <row r="119" spans="2:19" x14ac:dyDescent="0.2">
      <c r="D119" s="122"/>
      <c r="E119" s="6" t="s">
        <v>86</v>
      </c>
      <c r="F119" s="13"/>
      <c r="I119" s="31"/>
      <c r="J119" s="7"/>
      <c r="K119" s="80"/>
      <c r="L119" s="7"/>
      <c r="M119" s="100">
        <v>33781</v>
      </c>
      <c r="N119" s="113"/>
      <c r="O119" s="100">
        <v>100554</v>
      </c>
      <c r="P119" s="113"/>
      <c r="Q119" s="4" t="str">
        <f t="shared" si="2"/>
        <v/>
      </c>
      <c r="R119" s="110"/>
    </row>
    <row r="120" spans="2:19" hidden="1" x14ac:dyDescent="0.2">
      <c r="B120" s="4" t="s">
        <v>248</v>
      </c>
      <c r="D120" s="122"/>
      <c r="E120" s="6"/>
      <c r="F120" s="12" t="s">
        <v>63</v>
      </c>
      <c r="G120" s="9" t="s">
        <v>87</v>
      </c>
      <c r="I120" s="31"/>
      <c r="J120" s="7"/>
      <c r="K120" s="34"/>
      <c r="L120" s="7"/>
      <c r="M120" s="100"/>
      <c r="N120" s="113"/>
      <c r="O120" s="100">
        <v>0</v>
      </c>
      <c r="P120" s="113"/>
      <c r="Q120" s="4" t="str">
        <f t="shared" si="2"/>
        <v>$</v>
      </c>
    </row>
    <row r="121" spans="2:19" x14ac:dyDescent="0.2">
      <c r="B121" s="4" t="s">
        <v>249</v>
      </c>
      <c r="D121" s="122"/>
      <c r="E121" s="6"/>
      <c r="F121" s="12" t="s">
        <v>67</v>
      </c>
      <c r="G121" s="9" t="s">
        <v>88</v>
      </c>
      <c r="I121" s="31"/>
      <c r="J121" s="7"/>
      <c r="K121" s="80"/>
      <c r="L121" s="7"/>
      <c r="M121" s="100">
        <v>81648</v>
      </c>
      <c r="N121" s="113"/>
      <c r="O121" s="100">
        <v>148421</v>
      </c>
      <c r="P121" s="113"/>
      <c r="Q121" s="4" t="str">
        <f t="shared" si="2"/>
        <v/>
      </c>
      <c r="R121" s="110"/>
      <c r="S121" s="110"/>
    </row>
    <row r="122" spans="2:19" hidden="1" x14ac:dyDescent="0.2">
      <c r="B122" s="4" t="s">
        <v>250</v>
      </c>
      <c r="D122" s="122"/>
      <c r="E122" s="6"/>
      <c r="F122" s="12" t="s">
        <v>69</v>
      </c>
      <c r="G122" s="9" t="s">
        <v>89</v>
      </c>
      <c r="I122" s="31"/>
      <c r="J122" s="7"/>
      <c r="K122" s="34"/>
      <c r="L122" s="7"/>
      <c r="M122" s="100"/>
      <c r="N122" s="113"/>
      <c r="O122" s="100">
        <v>0</v>
      </c>
      <c r="P122" s="113"/>
      <c r="Q122" s="4" t="str">
        <f t="shared" si="2"/>
        <v>$</v>
      </c>
    </row>
    <row r="123" spans="2:19" x14ac:dyDescent="0.2">
      <c r="B123" s="4" t="s">
        <v>251</v>
      </c>
      <c r="D123" s="121"/>
      <c r="F123" s="12" t="s">
        <v>73</v>
      </c>
      <c r="G123" s="9" t="s">
        <v>90</v>
      </c>
      <c r="I123" s="31"/>
      <c r="K123" s="79"/>
      <c r="M123" s="100">
        <v>-47867</v>
      </c>
      <c r="N123" s="113"/>
      <c r="O123" s="100">
        <v>-47867</v>
      </c>
      <c r="P123" s="110"/>
      <c r="Q123" s="4" t="str">
        <f t="shared" si="2"/>
        <v/>
      </c>
    </row>
    <row r="124" spans="2:19" hidden="1" x14ac:dyDescent="0.2">
      <c r="B124" s="4" t="s">
        <v>252</v>
      </c>
      <c r="D124" s="121"/>
      <c r="F124" s="12" t="s">
        <v>75</v>
      </c>
      <c r="G124" s="9" t="s">
        <v>91</v>
      </c>
      <c r="I124" s="31"/>
      <c r="K124" s="35"/>
      <c r="M124" s="98"/>
      <c r="N124" s="110"/>
      <c r="O124" s="98">
        <v>0</v>
      </c>
      <c r="P124" s="110"/>
      <c r="Q124" s="4" t="str">
        <f t="shared" si="2"/>
        <v>$</v>
      </c>
    </row>
    <row r="125" spans="2:19" ht="16.5" customHeight="1" x14ac:dyDescent="0.2">
      <c r="D125" s="121"/>
      <c r="F125" s="13"/>
      <c r="I125" s="31"/>
      <c r="K125" s="79"/>
      <c r="M125" s="98"/>
      <c r="N125" s="110"/>
      <c r="O125" s="98"/>
      <c r="P125" s="110"/>
      <c r="Q125" s="4" t="s">
        <v>322</v>
      </c>
    </row>
    <row r="126" spans="2:19" ht="12" customHeight="1" x14ac:dyDescent="0.2">
      <c r="B126" s="117" t="s">
        <v>253</v>
      </c>
      <c r="D126" s="122"/>
      <c r="E126" s="6" t="s">
        <v>92</v>
      </c>
      <c r="I126" s="31"/>
      <c r="J126" s="7"/>
      <c r="K126" s="106">
        <v>14</v>
      </c>
      <c r="L126" s="7"/>
      <c r="M126" s="100">
        <v>26022</v>
      </c>
      <c r="N126" s="113"/>
      <c r="O126" s="100">
        <v>28286</v>
      </c>
      <c r="P126" s="113"/>
      <c r="Q126" s="4" t="str">
        <f t="shared" si="2"/>
        <v/>
      </c>
      <c r="S126" s="110"/>
    </row>
    <row r="127" spans="2:19" ht="12" customHeight="1" x14ac:dyDescent="0.2">
      <c r="D127" s="128"/>
      <c r="E127" s="47"/>
      <c r="F127" s="32"/>
      <c r="G127" s="32"/>
      <c r="H127" s="32"/>
      <c r="I127" s="33"/>
      <c r="K127" s="88"/>
      <c r="M127" s="101"/>
      <c r="N127" s="110"/>
      <c r="O127" s="101"/>
      <c r="P127" s="110"/>
      <c r="Q127" s="4" t="s">
        <v>322</v>
      </c>
    </row>
    <row r="128" spans="2:19" ht="12" hidden="1" customHeight="1" x14ac:dyDescent="0.2">
      <c r="K128" s="10"/>
      <c r="M128" s="110"/>
      <c r="N128" s="110"/>
      <c r="O128" s="110"/>
      <c r="P128" s="110"/>
      <c r="Q128" s="4" t="s">
        <v>324</v>
      </c>
    </row>
    <row r="129" spans="2:22" ht="12" customHeight="1" x14ac:dyDescent="0.2">
      <c r="K129" s="15"/>
      <c r="M129" s="110"/>
      <c r="N129" s="110"/>
      <c r="O129" s="110"/>
      <c r="P129" s="110"/>
      <c r="Q129" s="4" t="s">
        <v>322</v>
      </c>
    </row>
    <row r="130" spans="2:22" ht="12" customHeight="1" x14ac:dyDescent="0.2">
      <c r="D130" s="120"/>
      <c r="E130" s="39" t="s">
        <v>93</v>
      </c>
      <c r="F130" s="40"/>
      <c r="G130" s="40"/>
      <c r="H130" s="40"/>
      <c r="I130" s="40"/>
      <c r="J130" s="41"/>
      <c r="K130" s="142"/>
      <c r="L130" s="1"/>
      <c r="M130" s="111">
        <v>3719046</v>
      </c>
      <c r="N130" s="110"/>
      <c r="O130" s="111">
        <v>5963518</v>
      </c>
      <c r="P130" s="113"/>
      <c r="Q130" s="4" t="str">
        <f t="shared" si="2"/>
        <v/>
      </c>
      <c r="T130" s="135"/>
      <c r="V130" s="135"/>
    </row>
    <row r="131" spans="2:22" ht="12" customHeight="1" x14ac:dyDescent="0.2">
      <c r="D131" s="126"/>
      <c r="E131" s="29"/>
      <c r="F131" s="29"/>
      <c r="G131" s="29"/>
      <c r="H131" s="29"/>
      <c r="I131" s="30"/>
      <c r="K131" s="78"/>
      <c r="M131" s="112"/>
      <c r="N131" s="110"/>
      <c r="O131" s="112"/>
      <c r="P131" s="110"/>
      <c r="Q131" s="4" t="s">
        <v>322</v>
      </c>
    </row>
    <row r="132" spans="2:22" ht="12" hidden="1" customHeight="1" x14ac:dyDescent="0.2">
      <c r="D132" s="121"/>
      <c r="E132" s="12" t="s">
        <v>63</v>
      </c>
      <c r="F132" s="9" t="s">
        <v>94</v>
      </c>
      <c r="I132" s="31"/>
      <c r="K132" s="35"/>
      <c r="M132" s="98">
        <v>0</v>
      </c>
      <c r="N132" s="110"/>
      <c r="O132" s="98">
        <v>0</v>
      </c>
      <c r="P132" s="110"/>
      <c r="Q132" s="4" t="str">
        <f t="shared" si="2"/>
        <v>$</v>
      </c>
    </row>
    <row r="133" spans="2:22" ht="12" hidden="1" customHeight="1" x14ac:dyDescent="0.2">
      <c r="B133" s="117" t="s">
        <v>254</v>
      </c>
      <c r="D133" s="121"/>
      <c r="E133" s="8" t="s">
        <v>4</v>
      </c>
      <c r="F133" s="4" t="s">
        <v>95</v>
      </c>
      <c r="I133" s="31"/>
      <c r="K133" s="35"/>
      <c r="M133" s="98"/>
      <c r="N133" s="110"/>
      <c r="O133" s="98">
        <v>0</v>
      </c>
      <c r="P133" s="110"/>
      <c r="Q133" s="4" t="str">
        <f t="shared" si="2"/>
        <v>$</v>
      </c>
    </row>
    <row r="134" spans="2:22" ht="12" hidden="1" customHeight="1" x14ac:dyDescent="0.2">
      <c r="B134" s="117" t="s">
        <v>255</v>
      </c>
      <c r="D134" s="121"/>
      <c r="E134" s="8" t="s">
        <v>6</v>
      </c>
      <c r="F134" s="4" t="s">
        <v>96</v>
      </c>
      <c r="I134" s="31"/>
      <c r="K134" s="35"/>
      <c r="M134" s="98"/>
      <c r="N134" s="110"/>
      <c r="O134" s="98">
        <v>0</v>
      </c>
      <c r="P134" s="110"/>
      <c r="Q134" s="4" t="str">
        <f t="shared" si="2"/>
        <v>$</v>
      </c>
    </row>
    <row r="135" spans="2:22" ht="12" hidden="1" customHeight="1" x14ac:dyDescent="0.2">
      <c r="B135" s="117" t="s">
        <v>256</v>
      </c>
      <c r="D135" s="121"/>
      <c r="E135" s="8" t="s">
        <v>8</v>
      </c>
      <c r="F135" s="4" t="s">
        <v>97</v>
      </c>
      <c r="I135" s="31"/>
      <c r="K135" s="35"/>
      <c r="M135" s="98"/>
      <c r="N135" s="110"/>
      <c r="O135" s="98">
        <v>0</v>
      </c>
      <c r="P135" s="110"/>
      <c r="Q135" s="4" t="str">
        <f t="shared" si="2"/>
        <v>$</v>
      </c>
    </row>
    <row r="136" spans="2:22" ht="12" hidden="1" customHeight="1" x14ac:dyDescent="0.2">
      <c r="B136" s="117" t="s">
        <v>257</v>
      </c>
      <c r="D136" s="121"/>
      <c r="E136" s="8" t="s">
        <v>10</v>
      </c>
      <c r="F136" s="4" t="s">
        <v>98</v>
      </c>
      <c r="I136" s="31"/>
      <c r="K136" s="35"/>
      <c r="M136" s="98"/>
      <c r="N136" s="110"/>
      <c r="O136" s="98">
        <v>0</v>
      </c>
      <c r="P136" s="110"/>
      <c r="Q136" s="4" t="str">
        <f t="shared" si="2"/>
        <v>$</v>
      </c>
    </row>
    <row r="137" spans="2:22" ht="12" hidden="1" customHeight="1" x14ac:dyDescent="0.2">
      <c r="D137" s="121"/>
      <c r="I137" s="31"/>
      <c r="K137" s="35"/>
      <c r="M137" s="98"/>
      <c r="N137" s="110"/>
      <c r="O137" s="98"/>
      <c r="P137" s="110"/>
      <c r="Q137" s="4" t="s">
        <v>324</v>
      </c>
    </row>
    <row r="138" spans="2:22" ht="12" customHeight="1" x14ac:dyDescent="0.2">
      <c r="D138" s="121"/>
      <c r="E138" s="6" t="s">
        <v>99</v>
      </c>
      <c r="I138" s="31"/>
      <c r="J138" s="7"/>
      <c r="K138" s="106"/>
      <c r="L138" s="7"/>
      <c r="M138" s="100">
        <v>3388112</v>
      </c>
      <c r="N138" s="110"/>
      <c r="O138" s="100">
        <v>5609244</v>
      </c>
      <c r="P138" s="113"/>
      <c r="Q138" s="4" t="str">
        <f t="shared" si="2"/>
        <v/>
      </c>
    </row>
    <row r="139" spans="2:22" ht="12" hidden="1" customHeight="1" x14ac:dyDescent="0.2">
      <c r="B139" s="117" t="s">
        <v>258</v>
      </c>
      <c r="D139" s="121"/>
      <c r="E139" s="8" t="s">
        <v>4</v>
      </c>
      <c r="F139" s="4" t="s">
        <v>100</v>
      </c>
      <c r="I139" s="31"/>
      <c r="J139" s="7"/>
      <c r="K139" s="104"/>
      <c r="L139" s="7"/>
      <c r="M139" s="100"/>
      <c r="N139" s="110"/>
      <c r="O139" s="100">
        <v>0</v>
      </c>
      <c r="P139" s="113"/>
      <c r="Q139" s="4" t="str">
        <f t="shared" si="2"/>
        <v>$</v>
      </c>
    </row>
    <row r="140" spans="2:22" ht="12" customHeight="1" x14ac:dyDescent="0.2">
      <c r="B140" s="117" t="s">
        <v>259</v>
      </c>
      <c r="D140" s="121"/>
      <c r="E140" s="8" t="s">
        <v>6</v>
      </c>
      <c r="F140" s="14" t="s">
        <v>101</v>
      </c>
      <c r="I140" s="31"/>
      <c r="K140" s="107" t="s">
        <v>346</v>
      </c>
      <c r="M140" s="98">
        <v>3318085</v>
      </c>
      <c r="N140" s="110"/>
      <c r="O140" s="98">
        <v>5494123</v>
      </c>
      <c r="P140" s="110"/>
      <c r="Q140" s="4" t="str">
        <f t="shared" si="2"/>
        <v/>
      </c>
      <c r="T140" s="135"/>
      <c r="V140" s="135"/>
    </row>
    <row r="141" spans="2:22" ht="12" customHeight="1" x14ac:dyDescent="0.2">
      <c r="B141" s="117" t="s">
        <v>260</v>
      </c>
      <c r="D141" s="121"/>
      <c r="E141" s="8" t="s">
        <v>8</v>
      </c>
      <c r="F141" s="14" t="s">
        <v>102</v>
      </c>
      <c r="I141" s="31"/>
      <c r="K141" s="107" t="s">
        <v>349</v>
      </c>
      <c r="M141" s="98">
        <v>69187</v>
      </c>
      <c r="N141" s="110"/>
      <c r="O141" s="98">
        <v>114281</v>
      </c>
      <c r="P141" s="110"/>
      <c r="Q141" s="4" t="str">
        <f t="shared" si="2"/>
        <v/>
      </c>
      <c r="T141" s="135"/>
      <c r="V141" s="135"/>
    </row>
    <row r="142" spans="2:22" ht="12" hidden="1" customHeight="1" x14ac:dyDescent="0.2">
      <c r="B142" s="117" t="s">
        <v>261</v>
      </c>
      <c r="D142" s="121"/>
      <c r="E142" s="8" t="s">
        <v>10</v>
      </c>
      <c r="F142" s="14" t="s">
        <v>32</v>
      </c>
      <c r="I142" s="31"/>
      <c r="K142" s="35"/>
      <c r="M142" s="98"/>
      <c r="N142" s="110"/>
      <c r="O142" s="98">
        <v>0</v>
      </c>
      <c r="P142" s="110"/>
      <c r="Q142" s="4" t="str">
        <f t="shared" si="2"/>
        <v>$</v>
      </c>
    </row>
    <row r="143" spans="2:22" ht="12" customHeight="1" x14ac:dyDescent="0.2">
      <c r="B143" s="117" t="s">
        <v>262</v>
      </c>
      <c r="D143" s="121"/>
      <c r="E143" s="8" t="s">
        <v>12</v>
      </c>
      <c r="F143" s="14" t="s">
        <v>103</v>
      </c>
      <c r="I143" s="31"/>
      <c r="K143" s="107" t="s">
        <v>346</v>
      </c>
      <c r="M143" s="98">
        <v>840</v>
      </c>
      <c r="N143" s="110"/>
      <c r="O143" s="98">
        <v>840</v>
      </c>
      <c r="P143" s="110"/>
      <c r="Q143" s="4" t="str">
        <f t="shared" si="2"/>
        <v/>
      </c>
      <c r="T143" s="135"/>
      <c r="V143" s="135"/>
    </row>
    <row r="144" spans="2:22" hidden="1" x14ac:dyDescent="0.2">
      <c r="D144" s="122"/>
      <c r="E144" s="11"/>
      <c r="F144" s="9"/>
      <c r="G144" s="6"/>
      <c r="H144" s="6"/>
      <c r="I144" s="49"/>
      <c r="J144" s="7"/>
      <c r="K144" s="34"/>
      <c r="L144" s="7"/>
      <c r="M144" s="100"/>
      <c r="N144" s="113"/>
      <c r="O144" s="100"/>
      <c r="P144" s="113"/>
      <c r="Q144" s="4" t="s">
        <v>324</v>
      </c>
    </row>
    <row r="145" spans="2:22" hidden="1" x14ac:dyDescent="0.2">
      <c r="B145" s="117" t="s">
        <v>263</v>
      </c>
      <c r="D145" s="122"/>
      <c r="E145" s="9" t="s">
        <v>104</v>
      </c>
      <c r="F145" s="6"/>
      <c r="G145" s="6"/>
      <c r="H145" s="6"/>
      <c r="I145" s="49"/>
      <c r="J145" s="7"/>
      <c r="K145" s="105"/>
      <c r="L145" s="7"/>
      <c r="M145" s="100"/>
      <c r="N145" s="113"/>
      <c r="O145" s="100">
        <v>0</v>
      </c>
      <c r="P145" s="113"/>
      <c r="Q145" s="4" t="str">
        <f t="shared" si="2"/>
        <v>$</v>
      </c>
    </row>
    <row r="146" spans="2:22" x14ac:dyDescent="0.2">
      <c r="D146" s="122"/>
      <c r="E146" s="9"/>
      <c r="F146" s="6"/>
      <c r="G146" s="6"/>
      <c r="H146" s="6"/>
      <c r="I146" s="49"/>
      <c r="J146" s="7"/>
      <c r="K146" s="80"/>
      <c r="L146" s="7"/>
      <c r="M146" s="100"/>
      <c r="N146" s="113"/>
      <c r="O146" s="100"/>
      <c r="P146" s="113"/>
      <c r="Q146" s="4" t="s">
        <v>322</v>
      </c>
    </row>
    <row r="147" spans="2:22" x14ac:dyDescent="0.2">
      <c r="B147" s="117" t="s">
        <v>264</v>
      </c>
      <c r="D147" s="122"/>
      <c r="E147" s="9" t="s">
        <v>105</v>
      </c>
      <c r="F147" s="6"/>
      <c r="G147" s="6"/>
      <c r="H147" s="6"/>
      <c r="I147" s="49"/>
      <c r="J147" s="7"/>
      <c r="K147" s="106" t="str">
        <f>+K46</f>
        <v>10.1.d</v>
      </c>
      <c r="L147" s="7"/>
      <c r="M147" s="100">
        <v>330934</v>
      </c>
      <c r="N147" s="113"/>
      <c r="O147" s="100">
        <v>354274</v>
      </c>
      <c r="P147" s="113"/>
      <c r="Q147" s="4" t="str">
        <f t="shared" si="2"/>
        <v/>
      </c>
      <c r="R147" s="110"/>
      <c r="T147" s="135"/>
      <c r="V147" s="135"/>
    </row>
    <row r="148" spans="2:22" x14ac:dyDescent="0.2">
      <c r="D148" s="129"/>
      <c r="E148" s="50"/>
      <c r="F148" s="51"/>
      <c r="G148" s="51"/>
      <c r="H148" s="51"/>
      <c r="I148" s="52"/>
      <c r="J148" s="1"/>
      <c r="K148" s="81"/>
      <c r="L148" s="1"/>
      <c r="M148" s="102"/>
      <c r="N148" s="110"/>
      <c r="O148" s="102"/>
      <c r="P148" s="113"/>
      <c r="Q148" s="4" t="s">
        <v>322</v>
      </c>
    </row>
    <row r="149" spans="2:22" hidden="1" x14ac:dyDescent="0.2">
      <c r="J149" s="1"/>
      <c r="L149" s="1"/>
      <c r="M149" s="110"/>
      <c r="N149" s="110"/>
      <c r="O149" s="110"/>
      <c r="P149" s="110"/>
      <c r="Q149" s="4" t="s">
        <v>324</v>
      </c>
    </row>
    <row r="150" spans="2:22" x14ac:dyDescent="0.2">
      <c r="K150" s="15"/>
      <c r="M150" s="110"/>
      <c r="N150" s="110"/>
      <c r="O150" s="110"/>
      <c r="P150" s="110"/>
      <c r="Q150" s="4" t="s">
        <v>322</v>
      </c>
      <c r="S150" s="110"/>
    </row>
    <row r="151" spans="2:22" x14ac:dyDescent="0.2">
      <c r="D151" s="120"/>
      <c r="E151" s="39" t="s">
        <v>106</v>
      </c>
      <c r="F151" s="40"/>
      <c r="G151" s="40"/>
      <c r="H151" s="40"/>
      <c r="I151" s="40"/>
      <c r="J151" s="41"/>
      <c r="K151" s="142"/>
      <c r="L151" s="1"/>
      <c r="M151" s="111">
        <v>22070588</v>
      </c>
      <c r="N151" s="110"/>
      <c r="O151" s="111">
        <v>16024800</v>
      </c>
      <c r="P151" s="113"/>
      <c r="Q151" s="4" t="str">
        <f t="shared" si="2"/>
        <v/>
      </c>
    </row>
    <row r="152" spans="2:22" x14ac:dyDescent="0.2">
      <c r="D152" s="126"/>
      <c r="E152" s="29"/>
      <c r="F152" s="29"/>
      <c r="G152" s="29"/>
      <c r="H152" s="29"/>
      <c r="I152" s="30"/>
      <c r="K152" s="78"/>
      <c r="M152" s="112"/>
      <c r="N152" s="110"/>
      <c r="O152" s="112"/>
      <c r="P152" s="110"/>
      <c r="Q152" s="4" t="s">
        <v>322</v>
      </c>
    </row>
    <row r="153" spans="2:22" hidden="1" x14ac:dyDescent="0.2">
      <c r="B153" s="117" t="s">
        <v>265</v>
      </c>
      <c r="D153" s="121"/>
      <c r="E153" s="6" t="s">
        <v>107</v>
      </c>
      <c r="I153" s="31"/>
      <c r="K153" s="35"/>
      <c r="M153" s="98"/>
      <c r="N153" s="110"/>
      <c r="O153" s="98">
        <v>0</v>
      </c>
      <c r="P153" s="110"/>
      <c r="Q153" s="4" t="str">
        <f t="shared" si="2"/>
        <v>$</v>
      </c>
    </row>
    <row r="154" spans="2:22" hidden="1" x14ac:dyDescent="0.2">
      <c r="D154" s="121"/>
      <c r="I154" s="31"/>
      <c r="K154" s="35"/>
      <c r="M154" s="98"/>
      <c r="N154" s="110"/>
      <c r="O154" s="98"/>
      <c r="P154" s="110"/>
      <c r="Q154" s="4" t="s">
        <v>324</v>
      </c>
      <c r="S154" s="110"/>
    </row>
    <row r="155" spans="2:22" hidden="1" x14ac:dyDescent="0.2">
      <c r="D155" s="121"/>
      <c r="E155" s="6" t="s">
        <v>108</v>
      </c>
      <c r="I155" s="31"/>
      <c r="K155" s="104">
        <v>12</v>
      </c>
      <c r="M155" s="100">
        <v>0</v>
      </c>
      <c r="N155" s="110"/>
      <c r="O155" s="100">
        <v>0</v>
      </c>
      <c r="P155" s="113"/>
      <c r="Q155" s="4" t="str">
        <f t="shared" si="2"/>
        <v>$</v>
      </c>
    </row>
    <row r="156" spans="2:22" hidden="1" x14ac:dyDescent="0.2">
      <c r="B156" s="117" t="s">
        <v>266</v>
      </c>
      <c r="D156" s="121"/>
      <c r="E156" s="8" t="s">
        <v>4</v>
      </c>
      <c r="F156" s="4" t="s">
        <v>109</v>
      </c>
      <c r="I156" s="31"/>
      <c r="K156" s="104"/>
      <c r="M156" s="100"/>
      <c r="N156" s="110"/>
      <c r="O156" s="100">
        <v>0</v>
      </c>
      <c r="P156" s="113"/>
      <c r="Q156" s="4" t="str">
        <f t="shared" ref="Q156:Q177" si="3">+IF(AND(M156=0,O156=0),"$","")</f>
        <v>$</v>
      </c>
    </row>
    <row r="157" spans="2:22" hidden="1" x14ac:dyDescent="0.2">
      <c r="B157" s="117" t="s">
        <v>267</v>
      </c>
      <c r="D157" s="121"/>
      <c r="E157" s="8" t="s">
        <v>6</v>
      </c>
      <c r="F157" s="4" t="s">
        <v>110</v>
      </c>
      <c r="I157" s="31"/>
      <c r="K157" s="104"/>
      <c r="M157" s="98">
        <v>0</v>
      </c>
      <c r="N157" s="110"/>
      <c r="O157" s="98">
        <v>0</v>
      </c>
      <c r="P157" s="113"/>
      <c r="Q157" s="4" t="str">
        <f t="shared" si="3"/>
        <v>$</v>
      </c>
      <c r="T157" s="135"/>
      <c r="V157" s="135"/>
    </row>
    <row r="158" spans="2:22" x14ac:dyDescent="0.2">
      <c r="D158" s="121"/>
      <c r="E158" s="6"/>
      <c r="I158" s="31"/>
      <c r="K158" s="79"/>
      <c r="M158" s="98"/>
      <c r="N158" s="110"/>
      <c r="O158" s="98"/>
      <c r="P158" s="110"/>
      <c r="Q158" s="4" t="s">
        <v>322</v>
      </c>
    </row>
    <row r="159" spans="2:22" x14ac:dyDescent="0.2">
      <c r="D159" s="121"/>
      <c r="E159" s="6" t="s">
        <v>111</v>
      </c>
      <c r="I159" s="31"/>
      <c r="J159" s="7"/>
      <c r="K159" s="106"/>
      <c r="L159" s="7"/>
      <c r="M159" s="100">
        <v>5079319</v>
      </c>
      <c r="N159" s="110"/>
      <c r="O159" s="100">
        <v>5211676</v>
      </c>
      <c r="P159" s="113"/>
      <c r="Q159" s="4" t="str">
        <f t="shared" si="3"/>
        <v/>
      </c>
    </row>
    <row r="160" spans="2:22" hidden="1" x14ac:dyDescent="0.2">
      <c r="B160" s="117" t="s">
        <v>268</v>
      </c>
      <c r="D160" s="121"/>
      <c r="E160" s="8" t="s">
        <v>4</v>
      </c>
      <c r="F160" s="4" t="s">
        <v>100</v>
      </c>
      <c r="I160" s="31"/>
      <c r="J160" s="7"/>
      <c r="K160" s="104"/>
      <c r="L160" s="7"/>
      <c r="M160" s="100"/>
      <c r="N160" s="110"/>
      <c r="O160" s="100">
        <v>0</v>
      </c>
      <c r="P160" s="113"/>
      <c r="Q160" s="4" t="str">
        <f t="shared" si="3"/>
        <v>$</v>
      </c>
    </row>
    <row r="161" spans="2:22" x14ac:dyDescent="0.2">
      <c r="B161" s="117" t="s">
        <v>269</v>
      </c>
      <c r="D161" s="121"/>
      <c r="E161" s="8" t="s">
        <v>6</v>
      </c>
      <c r="F161" s="4" t="s">
        <v>101</v>
      </c>
      <c r="I161" s="31"/>
      <c r="K161" s="107" t="s">
        <v>346</v>
      </c>
      <c r="M161" s="98">
        <v>4234600</v>
      </c>
      <c r="N161" s="110"/>
      <c r="O161" s="98">
        <v>4092023</v>
      </c>
      <c r="P161" s="110"/>
      <c r="Q161" s="4" t="str">
        <f t="shared" si="3"/>
        <v/>
      </c>
      <c r="T161" s="135"/>
      <c r="V161" s="135"/>
    </row>
    <row r="162" spans="2:22" x14ac:dyDescent="0.2">
      <c r="B162" s="117" t="s">
        <v>270</v>
      </c>
      <c r="D162" s="121"/>
      <c r="E162" s="8" t="s">
        <v>8</v>
      </c>
      <c r="F162" s="4" t="s">
        <v>102</v>
      </c>
      <c r="I162" s="31"/>
      <c r="K162" s="107" t="s">
        <v>349</v>
      </c>
      <c r="M162" s="92">
        <v>330921</v>
      </c>
      <c r="N162" s="90"/>
      <c r="O162" s="92">
        <v>597071</v>
      </c>
      <c r="P162" s="90"/>
      <c r="Q162" s="4" t="str">
        <f t="shared" si="3"/>
        <v/>
      </c>
      <c r="T162" s="135"/>
      <c r="V162" s="135"/>
    </row>
    <row r="163" spans="2:22" hidden="1" x14ac:dyDescent="0.2">
      <c r="B163" s="117" t="s">
        <v>271</v>
      </c>
      <c r="D163" s="121"/>
      <c r="E163" s="8" t="s">
        <v>10</v>
      </c>
      <c r="F163" s="4" t="s">
        <v>32</v>
      </c>
      <c r="I163" s="31"/>
      <c r="K163" s="35"/>
      <c r="M163" s="92"/>
      <c r="N163" s="90"/>
      <c r="O163" s="92">
        <v>0</v>
      </c>
      <c r="P163" s="90"/>
      <c r="Q163" s="4" t="str">
        <f t="shared" si="3"/>
        <v>$</v>
      </c>
    </row>
    <row r="164" spans="2:22" x14ac:dyDescent="0.2">
      <c r="B164" s="117" t="s">
        <v>272</v>
      </c>
      <c r="D164" s="121"/>
      <c r="E164" s="8" t="s">
        <v>12</v>
      </c>
      <c r="F164" s="4" t="s">
        <v>103</v>
      </c>
      <c r="I164" s="31"/>
      <c r="K164" s="107" t="s">
        <v>346</v>
      </c>
      <c r="M164" s="98">
        <v>513798</v>
      </c>
      <c r="N164" s="110"/>
      <c r="O164" s="98">
        <v>522582</v>
      </c>
      <c r="P164" s="110"/>
      <c r="Q164" s="4" t="str">
        <f t="shared" si="3"/>
        <v/>
      </c>
      <c r="R164" s="110"/>
      <c r="S164" s="110"/>
      <c r="T164" s="135"/>
      <c r="V164" s="135"/>
    </row>
    <row r="165" spans="2:22" x14ac:dyDescent="0.2">
      <c r="D165" s="121"/>
      <c r="E165" s="13"/>
      <c r="I165" s="31"/>
      <c r="K165" s="79"/>
      <c r="M165" s="98"/>
      <c r="N165" s="110"/>
      <c r="O165" s="98"/>
      <c r="P165" s="110"/>
      <c r="Q165" s="4" t="s">
        <v>322</v>
      </c>
    </row>
    <row r="166" spans="2:22" x14ac:dyDescent="0.2">
      <c r="B166" s="117" t="s">
        <v>273</v>
      </c>
      <c r="D166" s="121"/>
      <c r="E166" s="9" t="s">
        <v>112</v>
      </c>
      <c r="F166" s="14"/>
      <c r="I166" s="31"/>
      <c r="J166" s="7"/>
      <c r="K166" s="106" t="s">
        <v>350</v>
      </c>
      <c r="L166" s="7"/>
      <c r="M166" s="100">
        <v>6387142</v>
      </c>
      <c r="N166" s="113"/>
      <c r="O166" s="100">
        <v>1774005</v>
      </c>
      <c r="P166" s="113"/>
      <c r="Q166" s="4" t="str">
        <f t="shared" si="3"/>
        <v/>
      </c>
      <c r="S166" s="110"/>
      <c r="T166" s="135"/>
      <c r="V166" s="135"/>
    </row>
    <row r="167" spans="2:22" x14ac:dyDescent="0.2">
      <c r="D167" s="121"/>
      <c r="E167" s="13"/>
      <c r="F167" s="14"/>
      <c r="I167" s="31"/>
      <c r="K167" s="79"/>
      <c r="M167" s="98"/>
      <c r="N167" s="110"/>
      <c r="O167" s="98"/>
      <c r="P167" s="110"/>
      <c r="Q167" s="4" t="s">
        <v>322</v>
      </c>
    </row>
    <row r="168" spans="2:22" x14ac:dyDescent="0.2">
      <c r="D168" s="121"/>
      <c r="E168" s="9" t="s">
        <v>113</v>
      </c>
      <c r="F168" s="6"/>
      <c r="I168" s="31"/>
      <c r="J168" s="7"/>
      <c r="K168" s="106"/>
      <c r="L168" s="7"/>
      <c r="M168" s="100">
        <v>10378376</v>
      </c>
      <c r="N168" s="113"/>
      <c r="O168" s="100">
        <v>9039119</v>
      </c>
      <c r="P168" s="113"/>
      <c r="Q168" s="4" t="str">
        <f t="shared" si="3"/>
        <v/>
      </c>
      <c r="T168" s="135"/>
      <c r="V168" s="135"/>
    </row>
    <row r="169" spans="2:22" x14ac:dyDescent="0.2">
      <c r="B169" s="4" t="s">
        <v>274</v>
      </c>
      <c r="D169" s="121"/>
      <c r="E169" s="8" t="s">
        <v>4</v>
      </c>
      <c r="F169" s="14" t="s">
        <v>114</v>
      </c>
      <c r="I169" s="31"/>
      <c r="K169" s="107" t="s">
        <v>346</v>
      </c>
      <c r="M169" s="98">
        <v>5991586</v>
      </c>
      <c r="N169" s="110"/>
      <c r="O169" s="98">
        <v>5622223</v>
      </c>
      <c r="P169" s="110"/>
      <c r="Q169" s="4" t="str">
        <f t="shared" si="3"/>
        <v/>
      </c>
    </row>
    <row r="170" spans="2:22" x14ac:dyDescent="0.2">
      <c r="B170" s="4" t="s">
        <v>275</v>
      </c>
      <c r="D170" s="121"/>
      <c r="E170" s="8" t="s">
        <v>6</v>
      </c>
      <c r="F170" s="14" t="s">
        <v>115</v>
      </c>
      <c r="I170" s="31"/>
      <c r="K170" s="107" t="s">
        <v>350</v>
      </c>
      <c r="M170" s="98">
        <v>3075389</v>
      </c>
      <c r="N170" s="110"/>
      <c r="O170" s="98">
        <v>2553454</v>
      </c>
      <c r="P170" s="110"/>
      <c r="Q170" s="4" t="str">
        <f t="shared" si="3"/>
        <v/>
      </c>
    </row>
    <row r="171" spans="2:22" hidden="1" x14ac:dyDescent="0.2">
      <c r="B171" s="4" t="s">
        <v>276</v>
      </c>
      <c r="D171" s="121"/>
      <c r="E171" s="8" t="s">
        <v>8</v>
      </c>
      <c r="F171" s="14" t="s">
        <v>116</v>
      </c>
      <c r="I171" s="31"/>
      <c r="K171" s="35"/>
      <c r="M171" s="92"/>
      <c r="N171" s="90"/>
      <c r="O171" s="92">
        <v>0</v>
      </c>
      <c r="P171" s="90"/>
      <c r="Q171" s="4" t="str">
        <f t="shared" si="3"/>
        <v>$</v>
      </c>
    </row>
    <row r="172" spans="2:22" x14ac:dyDescent="0.2">
      <c r="B172" s="4" t="s">
        <v>277</v>
      </c>
      <c r="D172" s="121"/>
      <c r="E172" s="8" t="s">
        <v>10</v>
      </c>
      <c r="F172" s="14" t="s">
        <v>117</v>
      </c>
      <c r="I172" s="31"/>
      <c r="K172" s="107" t="s">
        <v>346</v>
      </c>
      <c r="M172" s="92">
        <v>808388</v>
      </c>
      <c r="N172" s="90"/>
      <c r="O172" s="92">
        <v>431267</v>
      </c>
      <c r="P172" s="90"/>
      <c r="Q172" s="4" t="str">
        <f t="shared" si="3"/>
        <v/>
      </c>
    </row>
    <row r="173" spans="2:22" hidden="1" x14ac:dyDescent="0.2">
      <c r="B173" s="4" t="s">
        <v>278</v>
      </c>
      <c r="D173" s="121"/>
      <c r="E173" s="8" t="s">
        <v>12</v>
      </c>
      <c r="F173" s="14" t="s">
        <v>118</v>
      </c>
      <c r="I173" s="31"/>
      <c r="K173" s="35"/>
      <c r="M173" s="92"/>
      <c r="N173" s="90"/>
      <c r="O173" s="92">
        <v>0</v>
      </c>
      <c r="P173" s="90"/>
      <c r="Q173" s="4" t="str">
        <f t="shared" si="3"/>
        <v>$</v>
      </c>
    </row>
    <row r="174" spans="2:22" x14ac:dyDescent="0.2">
      <c r="B174" s="4" t="s">
        <v>279</v>
      </c>
      <c r="D174" s="122"/>
      <c r="E174" s="8" t="s">
        <v>14</v>
      </c>
      <c r="F174" s="14" t="s">
        <v>119</v>
      </c>
      <c r="I174" s="31"/>
      <c r="K174" s="107" t="str">
        <f>+K66</f>
        <v>10.2.b</v>
      </c>
      <c r="M174" s="92">
        <v>503013</v>
      </c>
      <c r="N174" s="90"/>
      <c r="O174" s="92">
        <v>432175</v>
      </c>
      <c r="P174" s="90"/>
      <c r="Q174" s="4" t="str">
        <f t="shared" si="3"/>
        <v/>
      </c>
    </row>
    <row r="175" spans="2:22" hidden="1" x14ac:dyDescent="0.2">
      <c r="B175" s="4" t="s">
        <v>280</v>
      </c>
      <c r="D175" s="122"/>
      <c r="E175" s="8" t="s">
        <v>16</v>
      </c>
      <c r="F175" s="14" t="s">
        <v>120</v>
      </c>
      <c r="I175" s="31"/>
      <c r="K175" s="35"/>
      <c r="M175" s="92"/>
      <c r="N175" s="90"/>
      <c r="O175" s="92">
        <v>0</v>
      </c>
      <c r="P175" s="90"/>
      <c r="Q175" s="4" t="str">
        <f t="shared" si="3"/>
        <v>$</v>
      </c>
    </row>
    <row r="176" spans="2:22" x14ac:dyDescent="0.2">
      <c r="D176" s="122"/>
      <c r="E176" s="8"/>
      <c r="F176" s="14"/>
      <c r="I176" s="31"/>
      <c r="K176" s="79"/>
      <c r="M176" s="92"/>
      <c r="N176" s="90"/>
      <c r="O176" s="92"/>
      <c r="P176" s="90"/>
    </row>
    <row r="177" spans="2:17" x14ac:dyDescent="0.2">
      <c r="B177" s="4" t="s">
        <v>281</v>
      </c>
      <c r="D177" s="122"/>
      <c r="E177" s="12" t="s">
        <v>79</v>
      </c>
      <c r="F177" s="9" t="s">
        <v>121</v>
      </c>
      <c r="I177" s="31"/>
      <c r="K177" s="79"/>
      <c r="M177" s="91">
        <v>225751</v>
      </c>
      <c r="N177" s="90"/>
      <c r="O177" s="140">
        <v>0</v>
      </c>
      <c r="P177" s="90"/>
      <c r="Q177" s="4" t="str">
        <f t="shared" si="3"/>
        <v/>
      </c>
    </row>
    <row r="178" spans="2:17" x14ac:dyDescent="0.2">
      <c r="D178" s="128"/>
      <c r="E178" s="53"/>
      <c r="F178" s="54"/>
      <c r="G178" s="37"/>
      <c r="H178" s="37"/>
      <c r="I178" s="38"/>
      <c r="K178" s="48"/>
      <c r="M178" s="96"/>
      <c r="N178" s="90"/>
      <c r="O178" s="96"/>
      <c r="P178" s="132"/>
      <c r="Q178" s="4" t="s">
        <v>322</v>
      </c>
    </row>
    <row r="179" spans="2:17" ht="13.5" thickBot="1" x14ac:dyDescent="0.25">
      <c r="M179" s="90"/>
      <c r="N179" s="90"/>
      <c r="O179" s="90"/>
      <c r="P179" s="90"/>
      <c r="Q179" s="4" t="s">
        <v>322</v>
      </c>
    </row>
    <row r="180" spans="2:17" ht="13.5" thickBot="1" x14ac:dyDescent="0.25">
      <c r="D180" s="304" t="s">
        <v>122</v>
      </c>
      <c r="E180" s="305"/>
      <c r="F180" s="305"/>
      <c r="G180" s="305"/>
      <c r="H180" s="305"/>
      <c r="I180" s="305"/>
      <c r="J180" s="305"/>
      <c r="K180" s="306"/>
      <c r="M180" s="94">
        <v>67639402</v>
      </c>
      <c r="N180" s="90"/>
      <c r="O180" s="94">
        <v>62937665</v>
      </c>
      <c r="P180" s="132"/>
      <c r="Q180" s="4" t="s">
        <v>322</v>
      </c>
    </row>
    <row r="181" spans="2:17" x14ac:dyDescent="0.2">
      <c r="K181" s="10"/>
      <c r="M181" s="10"/>
      <c r="O181" s="10"/>
      <c r="P181" s="10"/>
    </row>
    <row r="182" spans="2:17" x14ac:dyDescent="0.2">
      <c r="K182" s="10"/>
      <c r="M182" s="10"/>
      <c r="O182" s="10"/>
      <c r="P182" s="10"/>
    </row>
    <row r="185" spans="2:17" x14ac:dyDescent="0.2">
      <c r="M185" s="90"/>
      <c r="O185" s="90"/>
      <c r="P185" s="90"/>
    </row>
    <row r="186" spans="2:17" x14ac:dyDescent="0.2">
      <c r="M186" s="130"/>
    </row>
    <row r="195" spans="21:27" x14ac:dyDescent="0.2">
      <c r="U195" s="115"/>
      <c r="V195" s="115"/>
      <c r="W195" s="116"/>
      <c r="X195" s="114"/>
      <c r="Y195" s="114"/>
      <c r="Z195" s="114"/>
      <c r="AA195" s="114"/>
    </row>
    <row r="196" spans="21:27" x14ac:dyDescent="0.2">
      <c r="U196" s="115"/>
      <c r="V196" s="115"/>
      <c r="W196" s="116"/>
      <c r="X196" s="114"/>
      <c r="Y196" s="114"/>
      <c r="Z196" s="114"/>
      <c r="AA196" s="114"/>
    </row>
    <row r="197" spans="21:27" x14ac:dyDescent="0.2">
      <c r="U197" s="115"/>
      <c r="V197" s="115"/>
      <c r="W197" s="116"/>
      <c r="X197" s="114"/>
      <c r="Y197" s="114"/>
      <c r="Z197" s="114"/>
      <c r="AA197" s="114"/>
    </row>
    <row r="198" spans="21:27" x14ac:dyDescent="0.2">
      <c r="U198" s="115"/>
      <c r="V198" s="115"/>
      <c r="W198" s="116"/>
      <c r="X198" s="114"/>
      <c r="Y198" s="114"/>
      <c r="Z198" s="114"/>
      <c r="AA198" s="114"/>
    </row>
    <row r="199" spans="21:27" x14ac:dyDescent="0.2">
      <c r="U199" s="115"/>
      <c r="V199" s="115"/>
      <c r="W199" s="116"/>
      <c r="X199" s="114"/>
      <c r="Y199" s="114"/>
      <c r="Z199" s="114"/>
      <c r="AA199" s="114"/>
    </row>
    <row r="200" spans="21:27" x14ac:dyDescent="0.2">
      <c r="U200" s="115"/>
      <c r="V200" s="115"/>
      <c r="W200" s="116"/>
      <c r="X200" s="114"/>
      <c r="Y200" s="114"/>
      <c r="Z200" s="114"/>
      <c r="AA200" s="114"/>
    </row>
    <row r="201" spans="21:27" x14ac:dyDescent="0.2">
      <c r="U201" s="115"/>
      <c r="V201" s="115"/>
      <c r="W201" s="116"/>
      <c r="X201" s="114"/>
      <c r="Y201" s="114"/>
      <c r="Z201" s="114"/>
      <c r="AA201" s="114"/>
    </row>
  </sheetData>
  <autoFilter ref="Q7:Q180" xr:uid="{00000000-0001-0000-0000-000000000000}">
    <filterColumn colId="0">
      <filters blank="1">
        <filter val="a"/>
      </filters>
    </filterColumn>
  </autoFilter>
  <mergeCells count="2">
    <mergeCell ref="D180:K180"/>
    <mergeCell ref="D92:K92"/>
  </mergeCells>
  <phoneticPr fontId="5" type="noConversion"/>
  <pageMargins left="0.75" right="0.75" top="1" bottom="1" header="0" footer="0"/>
  <pageSetup paperSize="9" scale="73" fitToHeight="0" orientation="portrait" r:id="rId1"/>
  <headerFooter alignWithMargins="0"/>
  <rowBreaks count="1" manualBreakCount="1">
    <brk id="95" min="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 filterMode="1">
    <pageSetUpPr fitToPage="1"/>
  </sheetPr>
  <dimension ref="A1:XEX110"/>
  <sheetViews>
    <sheetView showGridLines="0" topLeftCell="A4" zoomScaleNormal="100" workbookViewId="0">
      <selection activeCell="A4" sqref="A4"/>
    </sheetView>
  </sheetViews>
  <sheetFormatPr baseColWidth="10" defaultColWidth="0" defaultRowHeight="12.75" x14ac:dyDescent="0.2"/>
  <cols>
    <col min="1" max="1" width="3.42578125" style="15" customWidth="1"/>
    <col min="2" max="2" width="7.5703125" style="15" hidden="1" customWidth="1"/>
    <col min="3" max="3" width="3.42578125" style="15" hidden="1" customWidth="1"/>
    <col min="4" max="4" width="1.7109375" style="15" customWidth="1"/>
    <col min="5" max="5" width="4" style="15" customWidth="1"/>
    <col min="6" max="6" width="14.5703125" style="15" customWidth="1"/>
    <col min="7" max="7" width="14.7109375" style="15" customWidth="1"/>
    <col min="8" max="8" width="9" style="15" customWidth="1"/>
    <col min="9" max="9" width="15.28515625" style="15" customWidth="1"/>
    <col min="10" max="10" width="1.5703125" style="10" customWidth="1"/>
    <col min="11" max="11" width="6.28515625" style="15" bestFit="1" customWidth="1"/>
    <col min="12" max="12" width="1.140625" style="10" customWidth="1"/>
    <col min="13" max="13" width="15.28515625" style="15" customWidth="1"/>
    <col min="14" max="14" width="1" style="10" customWidth="1"/>
    <col min="15" max="15" width="15.28515625" style="15" customWidth="1"/>
    <col min="16" max="16" width="4.7109375" style="15" hidden="1" customWidth="1"/>
    <col min="17" max="17" width="11.42578125" style="15" hidden="1" customWidth="1"/>
    <col min="18" max="18" width="11.42578125" style="15" customWidth="1"/>
    <col min="19" max="16377" width="11.42578125" style="15" hidden="1"/>
    <col min="16378" max="16384" width="31.28515625" style="15" hidden="1"/>
  </cols>
  <sheetData>
    <row r="1" spans="2:20" hidden="1" x14ac:dyDescent="0.2"/>
    <row r="2" spans="2:20" hidden="1" x14ac:dyDescent="0.2">
      <c r="D2" s="16" t="e">
        <f>+BS!#REF!</f>
        <v>#REF!</v>
      </c>
    </row>
    <row r="3" spans="2:20" hidden="1" x14ac:dyDescent="0.2">
      <c r="D3" s="4"/>
      <c r="I3" s="133" t="s">
        <v>329</v>
      </c>
    </row>
    <row r="4" spans="2:20" s="4" customFormat="1" x14ac:dyDescent="0.2">
      <c r="J4" s="1"/>
      <c r="K4" s="5"/>
      <c r="L4" s="1"/>
      <c r="M4" s="5"/>
      <c r="N4" s="1"/>
      <c r="O4" s="1"/>
      <c r="R4" s="15"/>
      <c r="S4" s="15"/>
    </row>
    <row r="5" spans="2:20" s="58" customFormat="1" ht="18.75" x14ac:dyDescent="0.3">
      <c r="D5" s="58" t="s">
        <v>330</v>
      </c>
      <c r="J5" s="59"/>
      <c r="K5" s="59"/>
      <c r="L5" s="59"/>
      <c r="M5" s="59"/>
      <c r="N5" s="59"/>
      <c r="O5" s="59"/>
      <c r="R5" s="15"/>
      <c r="S5" s="15"/>
    </row>
    <row r="6" spans="2:20" ht="15" customHeight="1" x14ac:dyDescent="0.3">
      <c r="D6" s="58"/>
    </row>
    <row r="7" spans="2:20" ht="2.1" customHeight="1" x14ac:dyDescent="0.3">
      <c r="C7" s="17"/>
      <c r="D7" s="17"/>
      <c r="E7" s="17"/>
      <c r="F7" s="17"/>
      <c r="G7" s="17"/>
      <c r="H7" s="17"/>
      <c r="I7" s="17"/>
      <c r="J7" s="18"/>
      <c r="K7" s="19" t="s">
        <v>123</v>
      </c>
      <c r="L7" s="18"/>
      <c r="M7" s="19" t="s">
        <v>124</v>
      </c>
      <c r="N7" s="18"/>
      <c r="O7" s="19" t="s">
        <v>124</v>
      </c>
    </row>
    <row r="8" spans="2:20" ht="12" customHeight="1" x14ac:dyDescent="0.2">
      <c r="D8" s="60"/>
      <c r="E8" s="43"/>
      <c r="F8" s="43"/>
      <c r="G8" s="43"/>
      <c r="H8" s="43"/>
      <c r="I8" s="43"/>
      <c r="J8" s="61"/>
      <c r="K8" s="62" t="s">
        <v>1</v>
      </c>
      <c r="L8" s="61"/>
      <c r="M8" s="57">
        <v>45838</v>
      </c>
      <c r="N8" s="28"/>
      <c r="O8" s="57">
        <v>45473</v>
      </c>
      <c r="Q8" s="15" t="s">
        <v>323</v>
      </c>
    </row>
    <row r="9" spans="2:20" x14ac:dyDescent="0.2">
      <c r="F9" s="10"/>
      <c r="G9" s="10"/>
      <c r="H9" s="10"/>
      <c r="I9" s="10"/>
      <c r="J9" s="18"/>
      <c r="L9" s="18"/>
      <c r="N9" s="18"/>
      <c r="Q9" s="15" t="s">
        <v>322</v>
      </c>
    </row>
    <row r="10" spans="2:20" x14ac:dyDescent="0.2">
      <c r="D10" s="63"/>
      <c r="E10" s="64"/>
      <c r="F10" s="65"/>
      <c r="G10" s="65"/>
      <c r="H10" s="65"/>
      <c r="I10" s="66"/>
      <c r="J10" s="18"/>
      <c r="K10" s="78"/>
      <c r="L10" s="18"/>
      <c r="M10" s="78"/>
      <c r="N10" s="18"/>
      <c r="O10" s="78"/>
      <c r="Q10" s="15" t="s">
        <v>322</v>
      </c>
      <c r="R10" s="4"/>
      <c r="S10" s="4"/>
    </row>
    <row r="11" spans="2:20" ht="15" x14ac:dyDescent="0.25">
      <c r="C11" s="20"/>
      <c r="D11" s="67"/>
      <c r="E11" s="21" t="s">
        <v>125</v>
      </c>
      <c r="F11" s="10"/>
      <c r="G11" s="10"/>
      <c r="H11" s="10"/>
      <c r="I11" s="68"/>
      <c r="J11" s="18"/>
      <c r="K11" s="79"/>
      <c r="L11" s="18"/>
      <c r="M11" s="79"/>
      <c r="N11" s="18"/>
      <c r="O11" s="79"/>
      <c r="Q11" s="15" t="s">
        <v>322</v>
      </c>
      <c r="R11"/>
      <c r="S11"/>
      <c r="T11"/>
    </row>
    <row r="12" spans="2:20" x14ac:dyDescent="0.2">
      <c r="C12" s="20"/>
      <c r="D12" s="69"/>
      <c r="I12" s="70"/>
      <c r="J12" s="18"/>
      <c r="K12" s="79"/>
      <c r="L12" s="18"/>
      <c r="M12" s="79"/>
      <c r="N12" s="18"/>
      <c r="O12" s="79"/>
      <c r="Q12" s="15" t="s">
        <v>322</v>
      </c>
      <c r="R12"/>
      <c r="S12"/>
      <c r="T12"/>
    </row>
    <row r="13" spans="2:20" ht="12.75" customHeight="1" x14ac:dyDescent="0.2">
      <c r="C13" s="20"/>
      <c r="D13" s="71"/>
      <c r="E13" s="16" t="s">
        <v>126</v>
      </c>
      <c r="G13" s="16"/>
      <c r="I13" s="70"/>
      <c r="J13" s="18"/>
      <c r="K13" s="106" t="s">
        <v>339</v>
      </c>
      <c r="L13" s="18"/>
      <c r="M13" s="91">
        <v>31443559</v>
      </c>
      <c r="N13" s="97"/>
      <c r="O13" s="91">
        <v>29846065</v>
      </c>
      <c r="Q13" s="4" t="str">
        <f t="shared" ref="Q13:Q76" si="0">+IF(AND(M13=0,O13=0),"$","")</f>
        <v/>
      </c>
      <c r="R13"/>
      <c r="S13"/>
      <c r="T13"/>
    </row>
    <row r="14" spans="2:20" ht="12.75" customHeight="1" x14ac:dyDescent="0.2">
      <c r="B14" s="118" t="s">
        <v>307</v>
      </c>
      <c r="C14" s="20"/>
      <c r="D14" s="72"/>
      <c r="E14" s="22" t="s">
        <v>127</v>
      </c>
      <c r="F14" s="15" t="s">
        <v>128</v>
      </c>
      <c r="I14" s="70"/>
      <c r="J14" s="18"/>
      <c r="K14" s="79"/>
      <c r="L14" s="18"/>
      <c r="M14" s="98">
        <v>979635</v>
      </c>
      <c r="N14" s="97"/>
      <c r="O14" s="92">
        <v>710167</v>
      </c>
      <c r="Q14" s="4" t="str">
        <f t="shared" si="0"/>
        <v/>
      </c>
      <c r="R14"/>
      <c r="S14"/>
      <c r="T14"/>
    </row>
    <row r="15" spans="2:20" ht="12.75" customHeight="1" x14ac:dyDescent="0.2">
      <c r="B15" s="118" t="s">
        <v>308</v>
      </c>
      <c r="C15" s="20"/>
      <c r="D15" s="72"/>
      <c r="E15" s="22" t="s">
        <v>129</v>
      </c>
      <c r="F15" s="15" t="s">
        <v>130</v>
      </c>
      <c r="I15" s="70"/>
      <c r="J15" s="18"/>
      <c r="K15" s="79"/>
      <c r="L15" s="18"/>
      <c r="M15" s="98">
        <v>30463924</v>
      </c>
      <c r="N15" s="97"/>
      <c r="O15" s="92">
        <v>29135898</v>
      </c>
      <c r="Q15" s="4" t="str">
        <f t="shared" si="0"/>
        <v/>
      </c>
      <c r="R15"/>
      <c r="S15"/>
      <c r="T15"/>
    </row>
    <row r="16" spans="2:20" ht="12.75" hidden="1" customHeight="1" x14ac:dyDescent="0.2">
      <c r="C16" s="20"/>
      <c r="D16" s="72"/>
      <c r="E16" s="22" t="s">
        <v>131</v>
      </c>
      <c r="F16" s="15" t="s">
        <v>132</v>
      </c>
      <c r="I16" s="70"/>
      <c r="J16" s="18"/>
      <c r="K16" s="79"/>
      <c r="L16" s="18"/>
      <c r="M16" s="100"/>
      <c r="N16" s="97"/>
      <c r="O16" s="92"/>
      <c r="Q16" s="4" t="str">
        <f t="shared" si="0"/>
        <v>$</v>
      </c>
      <c r="R16"/>
      <c r="S16"/>
      <c r="T16"/>
    </row>
    <row r="17" spans="2:20" ht="12.75" hidden="1" customHeight="1" x14ac:dyDescent="0.2">
      <c r="C17" s="20"/>
      <c r="D17" s="72"/>
      <c r="E17" s="22"/>
      <c r="I17" s="70"/>
      <c r="J17" s="18"/>
      <c r="K17" s="79"/>
      <c r="L17" s="18"/>
      <c r="M17" s="92"/>
      <c r="N17" s="97"/>
      <c r="O17" s="92"/>
      <c r="P17" s="108"/>
      <c r="Q17" s="4" t="str">
        <f t="shared" si="0"/>
        <v>$</v>
      </c>
      <c r="R17"/>
      <c r="S17"/>
      <c r="T17"/>
    </row>
    <row r="18" spans="2:20" ht="12.75" hidden="1" customHeight="1" x14ac:dyDescent="0.2">
      <c r="B18" s="118" t="s">
        <v>304</v>
      </c>
      <c r="C18" s="20"/>
      <c r="D18" s="72"/>
      <c r="E18" s="16" t="s">
        <v>133</v>
      </c>
      <c r="I18" s="70"/>
      <c r="J18" s="18"/>
      <c r="K18" s="79"/>
      <c r="L18" s="18"/>
      <c r="M18" s="100"/>
      <c r="N18" s="97"/>
      <c r="O18" s="91"/>
      <c r="Q18" s="4" t="str">
        <f t="shared" si="0"/>
        <v>$</v>
      </c>
      <c r="R18"/>
      <c r="S18"/>
      <c r="T18"/>
    </row>
    <row r="19" spans="2:20" ht="12.75" customHeight="1" x14ac:dyDescent="0.2">
      <c r="C19" s="20"/>
      <c r="D19" s="72"/>
      <c r="E19" s="22"/>
      <c r="I19" s="70"/>
      <c r="J19" s="18"/>
      <c r="K19" s="79"/>
      <c r="L19" s="18"/>
      <c r="M19" s="92"/>
      <c r="N19" s="97"/>
      <c r="O19" s="92"/>
      <c r="P19" s="108"/>
      <c r="Q19" s="4" t="s">
        <v>322</v>
      </c>
      <c r="R19"/>
      <c r="S19"/>
      <c r="T19"/>
    </row>
    <row r="20" spans="2:20" ht="12.75" customHeight="1" x14ac:dyDescent="0.2">
      <c r="B20" s="118" t="s">
        <v>309</v>
      </c>
      <c r="C20" s="20"/>
      <c r="D20" s="71"/>
      <c r="E20" s="16" t="s">
        <v>134</v>
      </c>
      <c r="I20" s="70"/>
      <c r="J20" s="18"/>
      <c r="K20" s="80"/>
      <c r="L20" s="18"/>
      <c r="M20" s="100">
        <v>212952</v>
      </c>
      <c r="N20" s="97"/>
      <c r="O20" s="91">
        <v>183481</v>
      </c>
      <c r="Q20" s="4" t="str">
        <f t="shared" si="0"/>
        <v/>
      </c>
      <c r="R20"/>
      <c r="S20"/>
      <c r="T20"/>
    </row>
    <row r="21" spans="2:20" ht="12.75" customHeight="1" x14ac:dyDescent="0.2">
      <c r="C21" s="20"/>
      <c r="D21" s="72"/>
      <c r="E21" s="22"/>
      <c r="I21" s="70"/>
      <c r="J21" s="18"/>
      <c r="K21" s="79"/>
      <c r="L21" s="18"/>
      <c r="M21" s="92"/>
      <c r="N21" s="97"/>
      <c r="O21" s="92"/>
      <c r="Q21" s="4" t="s">
        <v>322</v>
      </c>
      <c r="R21"/>
      <c r="S21"/>
      <c r="T21"/>
    </row>
    <row r="22" spans="2:20" ht="12.75" customHeight="1" x14ac:dyDescent="0.2">
      <c r="C22" s="20"/>
      <c r="D22" s="71"/>
      <c r="E22" s="16" t="s">
        <v>135</v>
      </c>
      <c r="I22" s="70"/>
      <c r="J22" s="18"/>
      <c r="K22" s="106" t="s">
        <v>335</v>
      </c>
      <c r="L22" s="18"/>
      <c r="M22" s="91">
        <v>-15991476</v>
      </c>
      <c r="N22" s="97"/>
      <c r="O22" s="91">
        <v>-14488176</v>
      </c>
      <c r="Q22" s="4" t="str">
        <f t="shared" si="0"/>
        <v/>
      </c>
      <c r="R22"/>
      <c r="S22"/>
      <c r="T22"/>
    </row>
    <row r="23" spans="2:20" ht="12.75" hidden="1" customHeight="1" x14ac:dyDescent="0.2">
      <c r="B23" s="15" t="s">
        <v>282</v>
      </c>
      <c r="C23" s="20"/>
      <c r="D23" s="72"/>
      <c r="E23" s="22" t="s">
        <v>127</v>
      </c>
      <c r="F23" s="15" t="s">
        <v>136</v>
      </c>
      <c r="I23" s="70"/>
      <c r="J23" s="18"/>
      <c r="K23" s="106" t="s">
        <v>327</v>
      </c>
      <c r="L23" s="18"/>
      <c r="M23" s="98">
        <v>0</v>
      </c>
      <c r="N23" s="97"/>
      <c r="O23" s="92">
        <v>0</v>
      </c>
      <c r="Q23" s="4" t="str">
        <f t="shared" si="0"/>
        <v>$</v>
      </c>
      <c r="R23"/>
      <c r="S23"/>
      <c r="T23"/>
    </row>
    <row r="24" spans="2:20" ht="12.75" customHeight="1" x14ac:dyDescent="0.2">
      <c r="B24" s="15" t="s">
        <v>283</v>
      </c>
      <c r="C24" s="20"/>
      <c r="D24" s="72"/>
      <c r="E24" s="22" t="s">
        <v>129</v>
      </c>
      <c r="F24" s="15" t="s">
        <v>137</v>
      </c>
      <c r="I24" s="70"/>
      <c r="J24" s="18"/>
      <c r="K24" s="106"/>
      <c r="L24" s="18"/>
      <c r="M24" s="98">
        <v>-2843928</v>
      </c>
      <c r="N24" s="97"/>
      <c r="O24" s="92">
        <v>-2988718</v>
      </c>
      <c r="Q24" s="4" t="str">
        <f t="shared" si="0"/>
        <v/>
      </c>
      <c r="R24"/>
      <c r="S24"/>
      <c r="T24"/>
    </row>
    <row r="25" spans="2:20" ht="12.75" customHeight="1" x14ac:dyDescent="0.2">
      <c r="B25" s="15" t="s">
        <v>284</v>
      </c>
      <c r="C25" s="20"/>
      <c r="D25" s="72"/>
      <c r="E25" s="22" t="s">
        <v>131</v>
      </c>
      <c r="F25" s="15" t="s">
        <v>138</v>
      </c>
      <c r="I25" s="70"/>
      <c r="J25" s="18"/>
      <c r="K25" s="107"/>
      <c r="L25" s="18"/>
      <c r="M25" s="98">
        <v>-13147548</v>
      </c>
      <c r="N25" s="97"/>
      <c r="O25" s="92">
        <v>-11499458</v>
      </c>
      <c r="Q25" s="4" t="str">
        <f t="shared" si="0"/>
        <v/>
      </c>
      <c r="R25"/>
      <c r="S25"/>
      <c r="T25"/>
    </row>
    <row r="26" spans="2:20" ht="12.75" hidden="1" customHeight="1" x14ac:dyDescent="0.2">
      <c r="B26" s="15" t="s">
        <v>305</v>
      </c>
      <c r="C26" s="20"/>
      <c r="D26" s="72"/>
      <c r="E26" s="22" t="s">
        <v>139</v>
      </c>
      <c r="F26" s="15" t="s">
        <v>140</v>
      </c>
      <c r="I26" s="70"/>
      <c r="J26" s="18"/>
      <c r="K26" s="107"/>
      <c r="L26" s="18"/>
      <c r="M26" s="98"/>
      <c r="N26" s="97"/>
      <c r="O26" s="92"/>
      <c r="Q26" s="4" t="str">
        <f t="shared" si="0"/>
        <v>$</v>
      </c>
      <c r="R26"/>
      <c r="S26"/>
      <c r="T26"/>
    </row>
    <row r="27" spans="2:20" ht="12.75" customHeight="1" x14ac:dyDescent="0.2">
      <c r="C27" s="20"/>
      <c r="D27" s="72"/>
      <c r="E27" s="22"/>
      <c r="I27" s="70"/>
      <c r="J27" s="18"/>
      <c r="K27" s="107"/>
      <c r="L27" s="18"/>
      <c r="M27" s="92"/>
      <c r="N27" s="97"/>
      <c r="O27" s="92"/>
      <c r="Q27" s="4" t="s">
        <v>322</v>
      </c>
      <c r="R27"/>
      <c r="S27"/>
      <c r="T27"/>
    </row>
    <row r="28" spans="2:20" ht="12.75" customHeight="1" x14ac:dyDescent="0.2">
      <c r="C28" s="20"/>
      <c r="D28" s="71"/>
      <c r="E28" s="16" t="s">
        <v>141</v>
      </c>
      <c r="I28" s="70"/>
      <c r="J28" s="18"/>
      <c r="K28" s="106"/>
      <c r="L28" s="18"/>
      <c r="M28" s="91">
        <v>9663</v>
      </c>
      <c r="N28" s="97"/>
      <c r="O28" s="91">
        <v>92546</v>
      </c>
      <c r="Q28" s="4" t="str">
        <f t="shared" si="0"/>
        <v/>
      </c>
      <c r="R28"/>
      <c r="S28"/>
      <c r="T28"/>
    </row>
    <row r="29" spans="2:20" ht="12.75" customHeight="1" x14ac:dyDescent="0.2">
      <c r="B29" s="118" t="s">
        <v>312</v>
      </c>
      <c r="C29" s="20"/>
      <c r="D29" s="72"/>
      <c r="E29" s="22" t="s">
        <v>127</v>
      </c>
      <c r="F29" s="15" t="s">
        <v>142</v>
      </c>
      <c r="I29" s="70"/>
      <c r="J29" s="18"/>
      <c r="K29" s="107"/>
      <c r="L29" s="18"/>
      <c r="M29" s="98">
        <v>9663</v>
      </c>
      <c r="N29" s="97"/>
      <c r="O29" s="92">
        <v>11632</v>
      </c>
      <c r="Q29" s="4" t="str">
        <f t="shared" si="0"/>
        <v/>
      </c>
      <c r="R29"/>
      <c r="S29"/>
      <c r="T29"/>
    </row>
    <row r="30" spans="2:20" ht="12.75" customHeight="1" x14ac:dyDescent="0.2">
      <c r="B30" s="118" t="s">
        <v>310</v>
      </c>
      <c r="C30" s="20"/>
      <c r="D30" s="72"/>
      <c r="E30" s="22" t="s">
        <v>129</v>
      </c>
      <c r="F30" s="15" t="s">
        <v>332</v>
      </c>
      <c r="I30" s="70"/>
      <c r="J30" s="18"/>
      <c r="K30" s="107"/>
      <c r="L30" s="18"/>
      <c r="M30" s="137">
        <v>0</v>
      </c>
      <c r="N30" s="97"/>
      <c r="O30" s="92">
        <v>80914</v>
      </c>
      <c r="Q30" s="4" t="str">
        <f t="shared" si="0"/>
        <v/>
      </c>
      <c r="R30"/>
      <c r="S30"/>
      <c r="T30"/>
    </row>
    <row r="31" spans="2:20" ht="12.75" customHeight="1" x14ac:dyDescent="0.2">
      <c r="C31" s="20"/>
      <c r="D31" s="72"/>
      <c r="E31" s="22"/>
      <c r="I31" s="70"/>
      <c r="J31" s="18"/>
      <c r="K31" s="107"/>
      <c r="L31" s="18"/>
      <c r="M31" s="92"/>
      <c r="N31" s="97"/>
      <c r="O31" s="92"/>
      <c r="Q31" s="4" t="s">
        <v>322</v>
      </c>
      <c r="R31"/>
      <c r="S31"/>
      <c r="T31"/>
    </row>
    <row r="32" spans="2:20" ht="12.75" customHeight="1" x14ac:dyDescent="0.2">
      <c r="C32" s="20"/>
      <c r="D32" s="71"/>
      <c r="E32" s="16" t="s">
        <v>143</v>
      </c>
      <c r="I32" s="70"/>
      <c r="J32" s="18"/>
      <c r="K32" s="106"/>
      <c r="L32" s="18"/>
      <c r="M32" s="100">
        <v>-6230437</v>
      </c>
      <c r="N32" s="97"/>
      <c r="O32" s="100">
        <v>-5867340</v>
      </c>
      <c r="Q32" s="4" t="str">
        <f t="shared" si="0"/>
        <v/>
      </c>
      <c r="R32"/>
      <c r="S32"/>
      <c r="T32"/>
    </row>
    <row r="33" spans="2:20 16378:16378" ht="12.75" customHeight="1" x14ac:dyDescent="0.2">
      <c r="B33" s="118" t="s">
        <v>288</v>
      </c>
      <c r="C33" s="20"/>
      <c r="D33" s="72"/>
      <c r="E33" s="22" t="s">
        <v>127</v>
      </c>
      <c r="F33" s="15" t="s">
        <v>144</v>
      </c>
      <c r="I33" s="70"/>
      <c r="J33" s="18"/>
      <c r="K33" s="107"/>
      <c r="L33" s="18"/>
      <c r="M33" s="98">
        <v>-4746399</v>
      </c>
      <c r="N33" s="97"/>
      <c r="O33" s="98">
        <v>-4499319</v>
      </c>
      <c r="Q33" s="4" t="str">
        <f t="shared" si="0"/>
        <v/>
      </c>
      <c r="R33"/>
      <c r="S33"/>
      <c r="T33"/>
    </row>
    <row r="34" spans="2:20 16378:16378" ht="12.75" customHeight="1" x14ac:dyDescent="0.2">
      <c r="B34" s="118" t="s">
        <v>289</v>
      </c>
      <c r="C34" s="20"/>
      <c r="D34" s="72"/>
      <c r="E34" s="22" t="s">
        <v>129</v>
      </c>
      <c r="F34" s="15" t="s">
        <v>145</v>
      </c>
      <c r="I34" s="70"/>
      <c r="J34" s="18"/>
      <c r="K34" s="107" t="s">
        <v>336</v>
      </c>
      <c r="L34" s="18"/>
      <c r="M34" s="98">
        <v>-1484038</v>
      </c>
      <c r="N34" s="97"/>
      <c r="O34" s="98">
        <v>-1368021</v>
      </c>
      <c r="Q34" s="4" t="str">
        <f t="shared" si="0"/>
        <v/>
      </c>
      <c r="R34"/>
      <c r="S34"/>
      <c r="T34"/>
    </row>
    <row r="35" spans="2:20 16378:16378" ht="12.75" hidden="1" customHeight="1" x14ac:dyDescent="0.2">
      <c r="B35" s="118" t="s">
        <v>290</v>
      </c>
      <c r="C35" s="20"/>
      <c r="D35" s="72"/>
      <c r="E35" s="22" t="s">
        <v>131</v>
      </c>
      <c r="F35" s="15" t="s">
        <v>146</v>
      </c>
      <c r="I35" s="70"/>
      <c r="J35" s="18"/>
      <c r="K35" s="107"/>
      <c r="L35" s="18"/>
      <c r="M35" s="98"/>
      <c r="N35" s="97"/>
      <c r="O35" s="98"/>
      <c r="Q35" s="4" t="str">
        <f t="shared" si="0"/>
        <v>$</v>
      </c>
      <c r="R35"/>
      <c r="S35"/>
      <c r="T35"/>
    </row>
    <row r="36" spans="2:20 16378:16378" ht="12.75" customHeight="1" x14ac:dyDescent="0.2">
      <c r="C36" s="20"/>
      <c r="D36" s="72"/>
      <c r="E36" s="22"/>
      <c r="I36" s="70"/>
      <c r="J36" s="18"/>
      <c r="K36" s="79"/>
      <c r="L36" s="18"/>
      <c r="M36" s="98"/>
      <c r="N36" s="97"/>
      <c r="O36" s="98"/>
      <c r="Q36" s="4" t="s">
        <v>322</v>
      </c>
      <c r="R36"/>
      <c r="S36"/>
      <c r="T36"/>
    </row>
    <row r="37" spans="2:20 16378:16378" ht="12.75" customHeight="1" x14ac:dyDescent="0.2">
      <c r="C37" s="20"/>
      <c r="D37" s="71"/>
      <c r="E37" s="23" t="s">
        <v>147</v>
      </c>
      <c r="I37" s="70"/>
      <c r="J37" s="18"/>
      <c r="K37" s="80"/>
      <c r="L37" s="18"/>
      <c r="M37" s="100">
        <v>-5885947</v>
      </c>
      <c r="N37" s="97"/>
      <c r="O37" s="100">
        <v>-4712827</v>
      </c>
      <c r="Q37" s="4" t="str">
        <f t="shared" si="0"/>
        <v/>
      </c>
      <c r="R37"/>
      <c r="S37"/>
      <c r="T37"/>
    </row>
    <row r="38" spans="2:20 16378:16378" ht="12.75" customHeight="1" x14ac:dyDescent="0.2">
      <c r="B38" s="15" t="s">
        <v>285</v>
      </c>
      <c r="C38" s="20"/>
      <c r="D38" s="72"/>
      <c r="E38" s="22" t="s">
        <v>127</v>
      </c>
      <c r="F38" s="15" t="s">
        <v>148</v>
      </c>
      <c r="I38" s="70"/>
      <c r="J38" s="18"/>
      <c r="K38" s="79"/>
      <c r="L38" s="18"/>
      <c r="M38" s="98">
        <v>-5653832</v>
      </c>
      <c r="N38" s="97"/>
      <c r="O38" s="98">
        <v>-4648784</v>
      </c>
      <c r="Q38" s="4" t="str">
        <f t="shared" si="0"/>
        <v/>
      </c>
      <c r="R38"/>
      <c r="S38"/>
      <c r="T38"/>
    </row>
    <row r="39" spans="2:20 16378:16378" ht="12.75" customHeight="1" x14ac:dyDescent="0.2">
      <c r="B39" s="15" t="s">
        <v>286</v>
      </c>
      <c r="C39" s="20"/>
      <c r="D39" s="72"/>
      <c r="E39" s="22" t="s">
        <v>129</v>
      </c>
      <c r="F39" s="15" t="s">
        <v>149</v>
      </c>
      <c r="I39" s="70"/>
      <c r="J39" s="18"/>
      <c r="K39" s="79"/>
      <c r="L39" s="18"/>
      <c r="M39" s="98">
        <v>-61841</v>
      </c>
      <c r="N39" s="97"/>
      <c r="O39" s="98">
        <v>-73766</v>
      </c>
      <c r="Q39" s="4" t="str">
        <f t="shared" si="0"/>
        <v/>
      </c>
      <c r="R39"/>
      <c r="S39"/>
      <c r="T39"/>
    </row>
    <row r="40" spans="2:20 16378:16378" ht="12.75" customHeight="1" x14ac:dyDescent="0.2">
      <c r="B40" s="15" t="s">
        <v>291</v>
      </c>
      <c r="C40" s="20"/>
      <c r="D40" s="72"/>
      <c r="E40" s="22" t="s">
        <v>131</v>
      </c>
      <c r="F40" s="15" t="s">
        <v>333</v>
      </c>
      <c r="I40" s="70"/>
      <c r="J40" s="18"/>
      <c r="K40" s="107" t="s">
        <v>340</v>
      </c>
      <c r="L40" s="18"/>
      <c r="M40" s="98">
        <v>-170274</v>
      </c>
      <c r="N40" s="97"/>
      <c r="O40" s="98">
        <v>9723</v>
      </c>
      <c r="Q40" s="4" t="str">
        <f t="shared" si="0"/>
        <v/>
      </c>
      <c r="R40"/>
      <c r="S40"/>
      <c r="T40"/>
    </row>
    <row r="41" spans="2:20 16378:16378" ht="12.75" hidden="1" customHeight="1" x14ac:dyDescent="0.2">
      <c r="B41" s="15" t="s">
        <v>292</v>
      </c>
      <c r="C41" s="20"/>
      <c r="D41" s="72"/>
      <c r="E41" s="22" t="s">
        <v>139</v>
      </c>
      <c r="F41" s="15" t="s">
        <v>151</v>
      </c>
      <c r="I41" s="70"/>
      <c r="J41" s="18"/>
      <c r="K41" s="107"/>
      <c r="L41" s="18"/>
      <c r="M41" s="98"/>
      <c r="N41" s="97"/>
      <c r="O41" s="98"/>
      <c r="Q41" s="4" t="str">
        <f t="shared" si="0"/>
        <v>$</v>
      </c>
      <c r="R41"/>
      <c r="S41"/>
      <c r="T41"/>
      <c r="XEX41" s="109"/>
    </row>
    <row r="42" spans="2:20 16378:16378" ht="12.75" hidden="1" customHeight="1" x14ac:dyDescent="0.2">
      <c r="B42" s="15" t="s">
        <v>293</v>
      </c>
      <c r="C42" s="20"/>
      <c r="D42" s="72"/>
      <c r="E42" s="22" t="s">
        <v>152</v>
      </c>
      <c r="F42" s="15" t="s">
        <v>153</v>
      </c>
      <c r="I42" s="70"/>
      <c r="J42" s="18"/>
      <c r="K42" s="107"/>
      <c r="L42" s="18"/>
      <c r="M42" s="98"/>
      <c r="N42" s="97"/>
      <c r="O42" s="98"/>
      <c r="Q42" s="4" t="str">
        <f t="shared" si="0"/>
        <v>$</v>
      </c>
      <c r="R42"/>
      <c r="S42"/>
      <c r="T42"/>
    </row>
    <row r="43" spans="2:20 16378:16378" ht="12.75" customHeight="1" x14ac:dyDescent="0.2">
      <c r="C43" s="20"/>
      <c r="D43" s="72"/>
      <c r="E43" s="22"/>
      <c r="I43" s="70"/>
      <c r="J43" s="18"/>
      <c r="K43" s="79"/>
      <c r="L43" s="18"/>
      <c r="M43" s="98"/>
      <c r="N43" s="97"/>
      <c r="O43" s="98"/>
      <c r="Q43" s="4" t="s">
        <v>322</v>
      </c>
      <c r="R43"/>
      <c r="S43"/>
      <c r="T43"/>
    </row>
    <row r="44" spans="2:20 16378:16378" ht="12.75" customHeight="1" x14ac:dyDescent="0.2">
      <c r="C44" s="20"/>
      <c r="D44" s="71"/>
      <c r="E44" s="16" t="s">
        <v>154</v>
      </c>
      <c r="I44" s="70"/>
      <c r="J44" s="18"/>
      <c r="K44" s="141" t="s">
        <v>334</v>
      </c>
      <c r="L44" s="18"/>
      <c r="M44" s="100">
        <v>-1974353</v>
      </c>
      <c r="N44" s="97"/>
      <c r="O44" s="100">
        <v>-2076461</v>
      </c>
      <c r="Q44" s="4" t="str">
        <f t="shared" si="0"/>
        <v/>
      </c>
      <c r="R44"/>
      <c r="S44"/>
      <c r="T44"/>
    </row>
    <row r="45" spans="2:20 16378:16378" ht="12.75" hidden="1" customHeight="1" x14ac:dyDescent="0.2">
      <c r="B45" s="15" t="s">
        <v>301</v>
      </c>
      <c r="C45" s="20"/>
      <c r="D45" s="71"/>
      <c r="E45" s="22" t="s">
        <v>127</v>
      </c>
      <c r="F45" s="15" t="s">
        <v>155</v>
      </c>
      <c r="I45" s="70"/>
      <c r="J45" s="18"/>
      <c r="K45" s="106"/>
      <c r="L45" s="18"/>
      <c r="M45" s="98">
        <v>-1002472</v>
      </c>
      <c r="N45" s="97"/>
      <c r="O45" s="98">
        <v>-1001380</v>
      </c>
      <c r="Q45" s="4" t="s">
        <v>324</v>
      </c>
      <c r="R45"/>
      <c r="S45"/>
      <c r="T45"/>
    </row>
    <row r="46" spans="2:20 16378:16378" ht="12.75" hidden="1" customHeight="1" x14ac:dyDescent="0.2">
      <c r="B46" s="15" t="s">
        <v>302</v>
      </c>
      <c r="C46" s="20"/>
      <c r="D46" s="71"/>
      <c r="E46" s="22" t="s">
        <v>129</v>
      </c>
      <c r="F46" s="15" t="s">
        <v>156</v>
      </c>
      <c r="I46" s="70"/>
      <c r="J46" s="18"/>
      <c r="K46" s="106"/>
      <c r="L46" s="18"/>
      <c r="M46" s="98">
        <v>-971881</v>
      </c>
      <c r="N46" s="97"/>
      <c r="O46" s="98">
        <v>-1075081</v>
      </c>
      <c r="Q46" s="4" t="s">
        <v>324</v>
      </c>
      <c r="R46"/>
      <c r="S46"/>
      <c r="T46"/>
    </row>
    <row r="47" spans="2:20 16378:16378" ht="12.75" customHeight="1" x14ac:dyDescent="0.2">
      <c r="C47" s="20"/>
      <c r="D47" s="72"/>
      <c r="E47" s="22"/>
      <c r="I47" s="70"/>
      <c r="J47" s="18"/>
      <c r="K47" s="79"/>
      <c r="L47" s="18"/>
      <c r="M47" s="98"/>
      <c r="N47" s="97"/>
      <c r="O47" s="98"/>
      <c r="Q47" s="4" t="s">
        <v>322</v>
      </c>
      <c r="R47"/>
      <c r="S47"/>
      <c r="T47"/>
    </row>
    <row r="48" spans="2:20 16378:16378" ht="12.75" customHeight="1" x14ac:dyDescent="0.2">
      <c r="B48" s="15" t="s">
        <v>311</v>
      </c>
      <c r="C48" s="20"/>
      <c r="D48" s="71"/>
      <c r="E48" s="16" t="s">
        <v>157</v>
      </c>
      <c r="I48" s="70"/>
      <c r="J48" s="18"/>
      <c r="K48" s="141"/>
      <c r="L48" s="18"/>
      <c r="M48" s="138">
        <v>3018</v>
      </c>
      <c r="N48" s="97"/>
      <c r="O48" s="136">
        <v>0</v>
      </c>
      <c r="Q48" s="4" t="str">
        <f t="shared" si="0"/>
        <v/>
      </c>
      <c r="R48"/>
      <c r="S48"/>
      <c r="T48"/>
    </row>
    <row r="49" spans="2:20 16378:16378" ht="12.75" hidden="1" customHeight="1" x14ac:dyDescent="0.2">
      <c r="C49" s="20"/>
      <c r="D49" s="72"/>
      <c r="E49" s="22"/>
      <c r="I49" s="70"/>
      <c r="J49" s="18"/>
      <c r="K49" s="79"/>
      <c r="L49" s="18"/>
      <c r="M49" s="98"/>
      <c r="N49" s="97"/>
      <c r="O49" s="98"/>
      <c r="Q49" s="4" t="s">
        <v>324</v>
      </c>
      <c r="R49"/>
      <c r="S49"/>
      <c r="T49"/>
    </row>
    <row r="50" spans="2:20 16378:16378" ht="12.75" hidden="1" customHeight="1" x14ac:dyDescent="0.2">
      <c r="B50" s="15" t="s">
        <v>317</v>
      </c>
      <c r="C50" s="20"/>
      <c r="D50" s="72"/>
      <c r="E50" s="16" t="s">
        <v>158</v>
      </c>
      <c r="I50" s="70"/>
      <c r="J50" s="18"/>
      <c r="K50" s="79"/>
      <c r="L50" s="18"/>
      <c r="M50" s="98"/>
      <c r="N50" s="97"/>
      <c r="O50" s="98"/>
      <c r="Q50" s="4" t="str">
        <f t="shared" si="0"/>
        <v>$</v>
      </c>
      <c r="R50"/>
      <c r="S50"/>
      <c r="T50"/>
    </row>
    <row r="51" spans="2:20 16378:16378" ht="12.75" customHeight="1" x14ac:dyDescent="0.2">
      <c r="C51" s="20"/>
      <c r="D51" s="72"/>
      <c r="E51" s="22"/>
      <c r="I51" s="70"/>
      <c r="J51" s="18"/>
      <c r="K51" s="79"/>
      <c r="L51" s="18"/>
      <c r="M51" s="98"/>
      <c r="N51" s="97"/>
      <c r="O51" s="98"/>
      <c r="Q51" s="4" t="s">
        <v>322</v>
      </c>
      <c r="R51"/>
      <c r="S51"/>
      <c r="T51"/>
      <c r="XEX51" s="109"/>
    </row>
    <row r="52" spans="2:20 16378:16378" ht="12.75" customHeight="1" x14ac:dyDescent="0.2">
      <c r="C52" s="20"/>
      <c r="D52" s="71"/>
      <c r="E52" s="16" t="s">
        <v>159</v>
      </c>
      <c r="I52" s="70"/>
      <c r="J52" s="18"/>
      <c r="K52" s="106" t="s">
        <v>347</v>
      </c>
      <c r="L52" s="18"/>
      <c r="M52" s="100">
        <v>54443</v>
      </c>
      <c r="N52" s="97"/>
      <c r="O52" s="136">
        <v>0</v>
      </c>
      <c r="Q52" s="4" t="str">
        <f t="shared" si="0"/>
        <v/>
      </c>
      <c r="R52"/>
      <c r="S52"/>
      <c r="T52"/>
    </row>
    <row r="53" spans="2:20 16378:16378" ht="12.75" hidden="1" customHeight="1" x14ac:dyDescent="0.2">
      <c r="B53" s="15" t="s">
        <v>303</v>
      </c>
      <c r="D53" s="72"/>
      <c r="E53" s="22" t="s">
        <v>127</v>
      </c>
      <c r="F53" s="15" t="s">
        <v>160</v>
      </c>
      <c r="I53" s="70"/>
      <c r="J53" s="18"/>
      <c r="K53" s="106"/>
      <c r="L53" s="18"/>
      <c r="M53" s="98"/>
      <c r="N53" s="97"/>
      <c r="O53" s="137"/>
      <c r="Q53" s="4" t="str">
        <f t="shared" si="0"/>
        <v>$</v>
      </c>
      <c r="R53"/>
      <c r="S53"/>
      <c r="T53"/>
    </row>
    <row r="54" spans="2:20 16378:16378" ht="12.75" customHeight="1" x14ac:dyDescent="0.2">
      <c r="B54" s="15" t="s">
        <v>298</v>
      </c>
      <c r="D54" s="72"/>
      <c r="E54" s="22" t="s">
        <v>129</v>
      </c>
      <c r="F54" s="15" t="s">
        <v>161</v>
      </c>
      <c r="I54" s="70"/>
      <c r="J54" s="18"/>
      <c r="K54" s="106"/>
      <c r="L54" s="18"/>
      <c r="M54" s="98">
        <v>54443</v>
      </c>
      <c r="N54" s="97"/>
      <c r="O54" s="137">
        <v>0</v>
      </c>
      <c r="Q54" s="4" t="str">
        <f t="shared" si="0"/>
        <v/>
      </c>
      <c r="R54"/>
      <c r="S54"/>
      <c r="T54"/>
    </row>
    <row r="55" spans="2:20 16378:16378" ht="12.75" hidden="1" customHeight="1" x14ac:dyDescent="0.2">
      <c r="B55" s="15" t="s">
        <v>299</v>
      </c>
      <c r="D55" s="72"/>
      <c r="E55" s="22" t="s">
        <v>131</v>
      </c>
      <c r="F55" s="15" t="s">
        <v>162</v>
      </c>
      <c r="I55" s="70"/>
      <c r="J55" s="18"/>
      <c r="K55" s="79"/>
      <c r="L55" s="18"/>
      <c r="M55" s="98"/>
      <c r="N55" s="97"/>
      <c r="O55" s="137"/>
      <c r="Q55" s="4" t="str">
        <f t="shared" si="0"/>
        <v>$</v>
      </c>
      <c r="R55"/>
      <c r="S55"/>
      <c r="T55"/>
    </row>
    <row r="56" spans="2:20 16378:16378" ht="12.75" customHeight="1" x14ac:dyDescent="0.2">
      <c r="C56" s="20"/>
      <c r="D56" s="72"/>
      <c r="E56" s="22"/>
      <c r="I56" s="70"/>
      <c r="J56" s="18"/>
      <c r="K56" s="79"/>
      <c r="L56" s="18"/>
      <c r="M56" s="98"/>
      <c r="N56" s="97"/>
      <c r="O56" s="98"/>
      <c r="Q56" s="4" t="s">
        <v>322</v>
      </c>
      <c r="R56"/>
      <c r="S56"/>
      <c r="T56"/>
    </row>
    <row r="57" spans="2:20 16378:16378" ht="12.75" customHeight="1" x14ac:dyDescent="0.2">
      <c r="B57" s="118" t="s">
        <v>300</v>
      </c>
      <c r="D57" s="71"/>
      <c r="E57" s="16" t="s">
        <v>163</v>
      </c>
      <c r="I57" s="70"/>
      <c r="J57" s="18"/>
      <c r="K57" s="106" t="s">
        <v>337</v>
      </c>
      <c r="L57" s="18"/>
      <c r="M57" s="100">
        <v>79610</v>
      </c>
      <c r="N57" s="97"/>
      <c r="O57" s="100">
        <v>-18629</v>
      </c>
      <c r="Q57" s="4" t="str">
        <f t="shared" si="0"/>
        <v/>
      </c>
      <c r="R57"/>
      <c r="S57"/>
      <c r="T57"/>
    </row>
    <row r="58" spans="2:20 16378:16378" ht="12.75" customHeight="1" x14ac:dyDescent="0.2">
      <c r="D58" s="69"/>
      <c r="F58" s="24"/>
      <c r="I58" s="70"/>
      <c r="J58" s="18"/>
      <c r="K58" s="79"/>
      <c r="L58" s="18"/>
      <c r="M58" s="98"/>
      <c r="N58" s="97"/>
      <c r="O58" s="98"/>
      <c r="Q58" s="4" t="s">
        <v>322</v>
      </c>
      <c r="R58"/>
      <c r="S58"/>
      <c r="T58"/>
    </row>
    <row r="59" spans="2:20 16378:16378" ht="12.75" customHeight="1" x14ac:dyDescent="0.25">
      <c r="D59" s="82"/>
      <c r="E59" s="83" t="s">
        <v>164</v>
      </c>
      <c r="F59" s="83" t="s">
        <v>165</v>
      </c>
      <c r="G59" s="84"/>
      <c r="H59" s="84"/>
      <c r="I59" s="85"/>
      <c r="J59" s="86"/>
      <c r="K59" s="87"/>
      <c r="L59" s="86"/>
      <c r="M59" s="111">
        <v>1721032</v>
      </c>
      <c r="N59" s="99"/>
      <c r="O59" s="111">
        <v>2958659</v>
      </c>
      <c r="Q59" s="4" t="str">
        <f t="shared" si="0"/>
        <v/>
      </c>
      <c r="R59"/>
      <c r="S59"/>
      <c r="T59"/>
    </row>
    <row r="60" spans="2:20 16378:16378" ht="12.75" customHeight="1" x14ac:dyDescent="0.2">
      <c r="C60" s="20"/>
      <c r="D60" s="69"/>
      <c r="F60" s="24"/>
      <c r="I60" s="70"/>
      <c r="J60" s="18"/>
      <c r="K60" s="79"/>
      <c r="L60" s="18"/>
      <c r="M60" s="98"/>
      <c r="N60" s="97"/>
      <c r="O60" s="98"/>
      <c r="Q60" s="4" t="s">
        <v>322</v>
      </c>
      <c r="R60"/>
      <c r="S60"/>
      <c r="T60"/>
    </row>
    <row r="61" spans="2:20 16378:16378" ht="12.75" hidden="1" customHeight="1" x14ac:dyDescent="0.2">
      <c r="D61" s="69"/>
      <c r="F61" s="24"/>
      <c r="I61" s="70"/>
      <c r="J61" s="18"/>
      <c r="K61" s="79"/>
      <c r="L61" s="18"/>
      <c r="M61" s="98"/>
      <c r="N61" s="97"/>
      <c r="O61" s="98"/>
      <c r="Q61" s="4" t="s">
        <v>324</v>
      </c>
      <c r="R61"/>
      <c r="S61"/>
      <c r="T61"/>
    </row>
    <row r="62" spans="2:20 16378:16378" ht="12.75" customHeight="1" x14ac:dyDescent="0.2">
      <c r="D62" s="71"/>
      <c r="E62" s="16" t="s">
        <v>166</v>
      </c>
      <c r="I62" s="70"/>
      <c r="J62" s="18"/>
      <c r="K62" s="106" t="s">
        <v>352</v>
      </c>
      <c r="L62" s="18"/>
      <c r="M62" s="100">
        <v>339980</v>
      </c>
      <c r="N62" s="97"/>
      <c r="O62" s="100">
        <v>480125</v>
      </c>
      <c r="Q62" s="4" t="str">
        <f t="shared" si="0"/>
        <v/>
      </c>
      <c r="R62"/>
      <c r="S62"/>
      <c r="T62"/>
    </row>
    <row r="63" spans="2:20 16378:16378" ht="12.75" hidden="1" customHeight="1" x14ac:dyDescent="0.2">
      <c r="C63" s="20"/>
      <c r="D63" s="71"/>
      <c r="E63" s="22" t="s">
        <v>127</v>
      </c>
      <c r="F63" s="15" t="s">
        <v>167</v>
      </c>
      <c r="I63" s="70"/>
      <c r="J63" s="18"/>
      <c r="K63" s="106"/>
      <c r="L63" s="18"/>
      <c r="M63" s="100"/>
      <c r="N63" s="97"/>
      <c r="O63" s="98"/>
      <c r="Q63" s="4" t="str">
        <f t="shared" si="0"/>
        <v>$</v>
      </c>
      <c r="R63"/>
      <c r="S63"/>
      <c r="T63"/>
    </row>
    <row r="64" spans="2:20 16378:16378" ht="12.75" hidden="1" customHeight="1" x14ac:dyDescent="0.2">
      <c r="B64" s="119" t="s">
        <v>313</v>
      </c>
      <c r="C64" s="20"/>
      <c r="D64" s="71"/>
      <c r="E64" s="24"/>
      <c r="F64" s="15" t="s">
        <v>168</v>
      </c>
      <c r="I64" s="70"/>
      <c r="J64" s="18"/>
      <c r="K64" s="106"/>
      <c r="L64" s="18"/>
      <c r="M64" s="100"/>
      <c r="N64" s="97"/>
      <c r="O64" s="98"/>
      <c r="Q64" s="4" t="str">
        <f t="shared" si="0"/>
        <v>$</v>
      </c>
      <c r="R64"/>
      <c r="S64"/>
      <c r="T64"/>
    </row>
    <row r="65" spans="2:20" ht="12.75" hidden="1" customHeight="1" x14ac:dyDescent="0.2">
      <c r="B65" s="119" t="s">
        <v>314</v>
      </c>
      <c r="C65" s="20"/>
      <c r="D65" s="71"/>
      <c r="E65" s="24"/>
      <c r="F65" s="15" t="s">
        <v>169</v>
      </c>
      <c r="I65" s="70"/>
      <c r="J65" s="18"/>
      <c r="K65" s="106"/>
      <c r="L65" s="18"/>
      <c r="M65" s="100"/>
      <c r="N65" s="97"/>
      <c r="O65" s="98"/>
      <c r="Q65" s="4" t="str">
        <f t="shared" si="0"/>
        <v>$</v>
      </c>
      <c r="R65"/>
      <c r="S65"/>
      <c r="T65"/>
    </row>
    <row r="66" spans="2:20" ht="12.75" customHeight="1" x14ac:dyDescent="0.2">
      <c r="C66" s="20"/>
      <c r="D66" s="72"/>
      <c r="E66" s="22" t="s">
        <v>129</v>
      </c>
      <c r="F66" s="15" t="s">
        <v>170</v>
      </c>
      <c r="I66" s="70"/>
      <c r="J66" s="18"/>
      <c r="K66" s="79"/>
      <c r="L66" s="18"/>
      <c r="M66" s="98">
        <v>339980</v>
      </c>
      <c r="N66" s="97"/>
      <c r="O66" s="98">
        <v>480125</v>
      </c>
      <c r="Q66" s="4" t="str">
        <f t="shared" si="0"/>
        <v/>
      </c>
      <c r="R66"/>
      <c r="S66"/>
      <c r="T66"/>
    </row>
    <row r="67" spans="2:20" ht="12.75" customHeight="1" x14ac:dyDescent="0.2">
      <c r="B67" s="119" t="s">
        <v>315</v>
      </c>
      <c r="C67" s="20"/>
      <c r="D67" s="72"/>
      <c r="E67" s="24"/>
      <c r="F67" s="15" t="s">
        <v>168</v>
      </c>
      <c r="H67" s="22"/>
      <c r="I67" s="70"/>
      <c r="J67" s="18"/>
      <c r="K67" s="79"/>
      <c r="L67" s="18"/>
      <c r="M67" s="98">
        <v>249558</v>
      </c>
      <c r="N67" s="97"/>
      <c r="O67" s="98">
        <v>250989</v>
      </c>
      <c r="Q67" s="4" t="str">
        <f t="shared" si="0"/>
        <v/>
      </c>
      <c r="R67"/>
      <c r="S67"/>
      <c r="T67"/>
    </row>
    <row r="68" spans="2:20" ht="12.75" customHeight="1" x14ac:dyDescent="0.2">
      <c r="B68" s="119" t="s">
        <v>316</v>
      </c>
      <c r="C68" s="20"/>
      <c r="D68" s="72"/>
      <c r="E68" s="24"/>
      <c r="F68" s="15" t="s">
        <v>169</v>
      </c>
      <c r="H68" s="22"/>
      <c r="I68" s="70"/>
      <c r="J68" s="18"/>
      <c r="K68" s="79"/>
      <c r="L68" s="18"/>
      <c r="M68" s="98">
        <v>90422</v>
      </c>
      <c r="N68" s="97"/>
      <c r="O68" s="98">
        <v>229136</v>
      </c>
      <c r="Q68" s="4" t="str">
        <f t="shared" si="0"/>
        <v/>
      </c>
      <c r="R68"/>
      <c r="S68"/>
      <c r="T68"/>
    </row>
    <row r="69" spans="2:20" ht="12.75" customHeight="1" x14ac:dyDescent="0.2">
      <c r="D69" s="72"/>
      <c r="E69" s="22"/>
      <c r="I69" s="70"/>
      <c r="J69" s="18"/>
      <c r="K69" s="79"/>
      <c r="L69" s="18"/>
      <c r="M69" s="98"/>
      <c r="N69" s="97"/>
      <c r="O69" s="98"/>
      <c r="Q69" s="4" t="s">
        <v>322</v>
      </c>
      <c r="R69"/>
      <c r="S69"/>
      <c r="T69"/>
    </row>
    <row r="70" spans="2:20" ht="12.75" customHeight="1" x14ac:dyDescent="0.2">
      <c r="C70" s="20"/>
      <c r="D70" s="72"/>
      <c r="E70" s="16" t="s">
        <v>171</v>
      </c>
      <c r="I70" s="70"/>
      <c r="J70" s="18"/>
      <c r="K70" s="106" t="s">
        <v>352</v>
      </c>
      <c r="L70" s="18"/>
      <c r="M70" s="100">
        <v>-327055</v>
      </c>
      <c r="N70" s="97"/>
      <c r="O70" s="100">
        <v>-494272</v>
      </c>
      <c r="Q70" s="4" t="str">
        <f t="shared" si="0"/>
        <v/>
      </c>
      <c r="R70"/>
      <c r="S70"/>
      <c r="T70"/>
    </row>
    <row r="71" spans="2:20" ht="12.75" customHeight="1" x14ac:dyDescent="0.2">
      <c r="B71" s="15" t="s">
        <v>295</v>
      </c>
      <c r="C71" s="20"/>
      <c r="D71" s="72"/>
      <c r="E71" s="22" t="s">
        <v>127</v>
      </c>
      <c r="F71" s="15" t="s">
        <v>172</v>
      </c>
      <c r="I71" s="70"/>
      <c r="J71" s="18"/>
      <c r="K71" s="79"/>
      <c r="L71" s="18"/>
      <c r="M71" s="98">
        <v>-16629</v>
      </c>
      <c r="N71" s="97"/>
      <c r="O71" s="137">
        <v>0</v>
      </c>
      <c r="Q71" s="4" t="str">
        <f t="shared" si="0"/>
        <v/>
      </c>
      <c r="R71"/>
      <c r="S71"/>
      <c r="T71"/>
    </row>
    <row r="72" spans="2:20" ht="12.75" customHeight="1" x14ac:dyDescent="0.2">
      <c r="B72" s="15" t="s">
        <v>296</v>
      </c>
      <c r="C72" s="20"/>
      <c r="D72" s="71"/>
      <c r="E72" s="22" t="s">
        <v>129</v>
      </c>
      <c r="F72" s="15" t="s">
        <v>173</v>
      </c>
      <c r="I72" s="70"/>
      <c r="J72" s="18"/>
      <c r="K72" s="79"/>
      <c r="L72" s="18"/>
      <c r="M72" s="98">
        <v>-310426</v>
      </c>
      <c r="N72" s="97"/>
      <c r="O72" s="98">
        <v>-494272</v>
      </c>
      <c r="Q72" s="4" t="str">
        <f t="shared" si="0"/>
        <v/>
      </c>
      <c r="R72"/>
      <c r="S72"/>
      <c r="T72"/>
    </row>
    <row r="73" spans="2:20" ht="12.75" hidden="1" customHeight="1" x14ac:dyDescent="0.2">
      <c r="B73" s="15" t="s">
        <v>294</v>
      </c>
      <c r="C73" s="20"/>
      <c r="D73" s="71"/>
      <c r="E73" s="22" t="s">
        <v>131</v>
      </c>
      <c r="F73" s="15" t="s">
        <v>174</v>
      </c>
      <c r="I73" s="70"/>
      <c r="J73" s="18"/>
      <c r="K73" s="79"/>
      <c r="L73" s="18"/>
      <c r="M73" s="98"/>
      <c r="N73" s="97"/>
      <c r="O73" s="98"/>
      <c r="Q73" s="4" t="str">
        <f t="shared" si="0"/>
        <v>$</v>
      </c>
      <c r="R73"/>
      <c r="S73"/>
      <c r="T73"/>
    </row>
    <row r="74" spans="2:20" ht="12.75" customHeight="1" x14ac:dyDescent="0.2">
      <c r="D74" s="72"/>
      <c r="E74" s="22"/>
      <c r="I74" s="70"/>
      <c r="J74" s="18"/>
      <c r="K74" s="79"/>
      <c r="L74" s="18"/>
      <c r="M74" s="98"/>
      <c r="N74" s="97"/>
      <c r="O74" s="98"/>
      <c r="Q74" s="4" t="s">
        <v>322</v>
      </c>
      <c r="R74"/>
      <c r="S74"/>
      <c r="T74"/>
    </row>
    <row r="75" spans="2:20" ht="12.75" hidden="1" customHeight="1" x14ac:dyDescent="0.2">
      <c r="C75" s="20"/>
      <c r="D75" s="72"/>
      <c r="E75" s="16" t="s">
        <v>175</v>
      </c>
      <c r="I75" s="70"/>
      <c r="J75" s="18"/>
      <c r="K75" s="139"/>
      <c r="L75" s="18"/>
      <c r="M75" s="136">
        <v>0</v>
      </c>
      <c r="N75" s="97"/>
      <c r="O75" s="91">
        <v>0</v>
      </c>
      <c r="Q75" s="4" t="str">
        <f t="shared" si="0"/>
        <v>$</v>
      </c>
      <c r="R75"/>
      <c r="S75"/>
      <c r="T75"/>
    </row>
    <row r="76" spans="2:20" ht="12.75" hidden="1" customHeight="1" x14ac:dyDescent="0.2">
      <c r="B76" s="118" t="s">
        <v>306</v>
      </c>
      <c r="D76" s="72"/>
      <c r="E76" s="22" t="s">
        <v>127</v>
      </c>
      <c r="F76" s="15" t="s">
        <v>160</v>
      </c>
      <c r="I76" s="70"/>
      <c r="J76" s="18"/>
      <c r="K76" s="139"/>
      <c r="L76" s="18"/>
      <c r="M76" s="137">
        <v>0</v>
      </c>
      <c r="N76" s="97"/>
      <c r="O76" s="92">
        <v>0</v>
      </c>
      <c r="Q76" s="4" t="str">
        <f t="shared" si="0"/>
        <v>$</v>
      </c>
      <c r="R76"/>
      <c r="S76"/>
      <c r="T76"/>
    </row>
    <row r="77" spans="2:20" ht="12.75" hidden="1" customHeight="1" x14ac:dyDescent="0.2">
      <c r="B77" s="118" t="s">
        <v>297</v>
      </c>
      <c r="C77" s="20"/>
      <c r="D77" s="72"/>
      <c r="E77" s="22" t="s">
        <v>129</v>
      </c>
      <c r="F77" s="15" t="s">
        <v>161</v>
      </c>
      <c r="I77" s="70"/>
      <c r="J77" s="18"/>
      <c r="K77" s="79"/>
      <c r="L77" s="18"/>
      <c r="M77" s="98"/>
      <c r="N77" s="97"/>
      <c r="O77" s="91"/>
      <c r="Q77" s="4" t="str">
        <f t="shared" ref="Q77:Q93" si="1">+IF(AND(M77=0,O77=0),"$","")</f>
        <v>$</v>
      </c>
      <c r="R77"/>
      <c r="S77"/>
      <c r="T77"/>
    </row>
    <row r="78" spans="2:20" ht="12.75" customHeight="1" x14ac:dyDescent="0.2">
      <c r="C78" s="20"/>
      <c r="D78" s="69"/>
      <c r="F78" s="24"/>
      <c r="I78" s="70"/>
      <c r="J78" s="18"/>
      <c r="K78" s="79"/>
      <c r="L78" s="18"/>
      <c r="M78" s="98"/>
      <c r="N78" s="97"/>
      <c r="O78" s="98"/>
      <c r="Q78" s="4" t="s">
        <v>322</v>
      </c>
      <c r="R78"/>
      <c r="S78"/>
      <c r="T78"/>
    </row>
    <row r="79" spans="2:20" ht="12.75" customHeight="1" x14ac:dyDescent="0.25">
      <c r="C79" s="20"/>
      <c r="D79" s="82"/>
      <c r="E79" s="83" t="s">
        <v>176</v>
      </c>
      <c r="F79" s="83" t="s">
        <v>177</v>
      </c>
      <c r="G79" s="84"/>
      <c r="H79" s="84"/>
      <c r="I79" s="85"/>
      <c r="J79" s="86"/>
      <c r="K79" s="87"/>
      <c r="L79" s="86"/>
      <c r="M79" s="89">
        <v>12925</v>
      </c>
      <c r="N79" s="99"/>
      <c r="O79" s="89">
        <v>-14147</v>
      </c>
      <c r="Q79" s="4" t="str">
        <f t="shared" si="1"/>
        <v/>
      </c>
      <c r="R79"/>
      <c r="S79"/>
      <c r="T79"/>
    </row>
    <row r="80" spans="2:20" ht="12.75" customHeight="1" x14ac:dyDescent="0.2">
      <c r="D80" s="69"/>
      <c r="F80" s="24"/>
      <c r="I80" s="70"/>
      <c r="J80" s="18"/>
      <c r="K80" s="79"/>
      <c r="L80" s="18"/>
      <c r="M80" s="98"/>
      <c r="N80" s="97"/>
      <c r="O80" s="98"/>
      <c r="Q80" s="4" t="s">
        <v>322</v>
      </c>
      <c r="R80"/>
      <c r="S80"/>
      <c r="T80"/>
    </row>
    <row r="81" spans="2:20" ht="12.75" customHeight="1" x14ac:dyDescent="0.25">
      <c r="D81" s="82"/>
      <c r="E81" s="83" t="s">
        <v>178</v>
      </c>
      <c r="F81" s="83" t="s">
        <v>179</v>
      </c>
      <c r="G81" s="84"/>
      <c r="H81" s="84"/>
      <c r="I81" s="85"/>
      <c r="J81" s="86"/>
      <c r="K81" s="87"/>
      <c r="L81" s="86"/>
      <c r="M81" s="89">
        <v>1733957</v>
      </c>
      <c r="N81" s="99"/>
      <c r="O81" s="89">
        <v>2944512</v>
      </c>
      <c r="Q81" s="4" t="str">
        <f t="shared" si="1"/>
        <v/>
      </c>
      <c r="R81"/>
      <c r="S81"/>
      <c r="T81"/>
    </row>
    <row r="82" spans="2:20" ht="12.75" customHeight="1" x14ac:dyDescent="0.2">
      <c r="D82" s="69"/>
      <c r="F82" s="24"/>
      <c r="I82" s="70"/>
      <c r="J82" s="18"/>
      <c r="K82" s="79"/>
      <c r="L82" s="18"/>
      <c r="M82" s="98"/>
      <c r="N82" s="97"/>
      <c r="O82" s="98"/>
      <c r="Q82" s="4" t="s">
        <v>322</v>
      </c>
      <c r="R82"/>
      <c r="S82"/>
      <c r="T82"/>
    </row>
    <row r="83" spans="2:20" ht="12.75" hidden="1" customHeight="1" x14ac:dyDescent="0.2">
      <c r="D83" s="69"/>
      <c r="F83" s="24"/>
      <c r="I83" s="70"/>
      <c r="J83" s="18"/>
      <c r="K83" s="79"/>
      <c r="L83" s="18"/>
      <c r="M83" s="98"/>
      <c r="N83" s="97"/>
      <c r="O83" s="98"/>
      <c r="Q83" s="4" t="str">
        <f t="shared" si="1"/>
        <v>$</v>
      </c>
      <c r="R83"/>
      <c r="S83"/>
      <c r="T83"/>
    </row>
    <row r="84" spans="2:20" ht="12.75" customHeight="1" x14ac:dyDescent="0.2">
      <c r="B84" s="118" t="s">
        <v>287</v>
      </c>
      <c r="D84" s="73"/>
      <c r="E84" s="25" t="s">
        <v>180</v>
      </c>
      <c r="F84" s="10"/>
      <c r="G84" s="26"/>
      <c r="H84" s="10"/>
      <c r="I84" s="68"/>
      <c r="J84" s="18"/>
      <c r="K84" s="106" t="s">
        <v>351</v>
      </c>
      <c r="L84" s="18"/>
      <c r="M84" s="100">
        <v>-768228</v>
      </c>
      <c r="N84" s="97"/>
      <c r="O84" s="91">
        <v>-985003</v>
      </c>
      <c r="Q84" s="4" t="str">
        <f t="shared" si="1"/>
        <v/>
      </c>
      <c r="R84"/>
      <c r="S84"/>
      <c r="T84"/>
    </row>
    <row r="85" spans="2:20" ht="12.75" customHeight="1" x14ac:dyDescent="0.2">
      <c r="D85" s="69"/>
      <c r="F85" s="24"/>
      <c r="I85" s="70"/>
      <c r="J85" s="18"/>
      <c r="K85" s="79"/>
      <c r="L85" s="18"/>
      <c r="M85" s="98"/>
      <c r="N85" s="97"/>
      <c r="O85" s="98"/>
      <c r="Q85" s="4" t="s">
        <v>322</v>
      </c>
      <c r="R85"/>
      <c r="S85"/>
      <c r="T85"/>
    </row>
    <row r="86" spans="2:20" ht="12.75" customHeight="1" x14ac:dyDescent="0.25">
      <c r="D86" s="82"/>
      <c r="E86" s="83" t="s">
        <v>181</v>
      </c>
      <c r="F86" s="83" t="s">
        <v>182</v>
      </c>
      <c r="G86" s="84"/>
      <c r="H86" s="84"/>
      <c r="I86" s="85"/>
      <c r="J86" s="86"/>
      <c r="K86" s="87"/>
      <c r="L86" s="86"/>
      <c r="M86" s="89">
        <v>965729</v>
      </c>
      <c r="N86" s="99"/>
      <c r="O86" s="89">
        <v>1959509</v>
      </c>
      <c r="Q86" s="4" t="str">
        <f t="shared" si="1"/>
        <v/>
      </c>
      <c r="R86"/>
      <c r="S86"/>
      <c r="T86"/>
    </row>
    <row r="87" spans="2:20" ht="12.75" hidden="1" customHeight="1" x14ac:dyDescent="0.2">
      <c r="D87" s="69"/>
      <c r="F87" s="24"/>
      <c r="I87" s="70"/>
      <c r="J87" s="18"/>
      <c r="K87" s="79"/>
      <c r="L87" s="18"/>
      <c r="M87" s="98"/>
      <c r="N87" s="97"/>
      <c r="O87" s="98"/>
      <c r="Q87" s="4" t="s">
        <v>324</v>
      </c>
      <c r="R87"/>
      <c r="S87"/>
      <c r="T87"/>
    </row>
    <row r="88" spans="2:20" ht="12.75" hidden="1" customHeight="1" x14ac:dyDescent="0.2">
      <c r="C88" s="20"/>
      <c r="D88" s="69"/>
      <c r="F88" s="24"/>
      <c r="I88" s="70"/>
      <c r="J88" s="18"/>
      <c r="K88" s="79"/>
      <c r="L88" s="18"/>
      <c r="M88" s="98"/>
      <c r="N88" s="97"/>
      <c r="O88" s="98"/>
      <c r="Q88" s="4" t="s">
        <v>324</v>
      </c>
      <c r="R88"/>
      <c r="S88"/>
      <c r="T88"/>
    </row>
    <row r="89" spans="2:20" ht="12.75" hidden="1" customHeight="1" x14ac:dyDescent="0.25">
      <c r="C89" s="20"/>
      <c r="D89" s="73"/>
      <c r="E89" s="21" t="s">
        <v>183</v>
      </c>
      <c r="F89" s="10"/>
      <c r="G89" s="10"/>
      <c r="H89" s="10"/>
      <c r="I89" s="68"/>
      <c r="J89" s="18"/>
      <c r="K89" s="79"/>
      <c r="L89" s="18"/>
      <c r="M89" s="98">
        <v>0</v>
      </c>
      <c r="N89" s="97"/>
      <c r="O89" s="98">
        <v>0</v>
      </c>
      <c r="Q89" s="4" t="str">
        <f t="shared" si="1"/>
        <v>$</v>
      </c>
      <c r="R89"/>
      <c r="S89"/>
      <c r="T89"/>
    </row>
    <row r="90" spans="2:20" ht="12.75" customHeight="1" x14ac:dyDescent="0.2">
      <c r="C90" s="20"/>
      <c r="D90" s="69"/>
      <c r="F90" s="24"/>
      <c r="I90" s="70"/>
      <c r="J90" s="18"/>
      <c r="K90" s="79"/>
      <c r="L90" s="18"/>
      <c r="M90" s="98"/>
      <c r="N90" s="97"/>
      <c r="O90" s="98"/>
      <c r="Q90" s="4" t="s">
        <v>322</v>
      </c>
      <c r="R90"/>
      <c r="S90"/>
      <c r="T90"/>
    </row>
    <row r="91" spans="2:20" ht="12.75" hidden="1" customHeight="1" x14ac:dyDescent="0.2">
      <c r="B91" s="118" t="s">
        <v>318</v>
      </c>
      <c r="C91" s="20"/>
      <c r="D91" s="73"/>
      <c r="E91" s="25" t="s">
        <v>184</v>
      </c>
      <c r="F91" s="10"/>
      <c r="G91" s="10"/>
      <c r="H91" s="10"/>
      <c r="I91" s="68"/>
      <c r="J91" s="18"/>
      <c r="K91" s="80"/>
      <c r="L91" s="18"/>
      <c r="M91" s="91">
        <v>0</v>
      </c>
      <c r="N91" s="97"/>
      <c r="O91" s="91">
        <v>0</v>
      </c>
      <c r="Q91" s="4" t="str">
        <f t="shared" si="1"/>
        <v>$</v>
      </c>
      <c r="R91"/>
      <c r="S91"/>
      <c r="T91"/>
    </row>
    <row r="92" spans="2:20" ht="12.75" hidden="1" customHeight="1" x14ac:dyDescent="0.2">
      <c r="C92" s="20"/>
      <c r="D92" s="69"/>
      <c r="F92" s="24"/>
      <c r="I92" s="70"/>
      <c r="J92" s="18"/>
      <c r="K92" s="79"/>
      <c r="L92" s="18"/>
      <c r="M92" s="98"/>
      <c r="N92" s="97"/>
      <c r="O92" s="98"/>
      <c r="Q92" s="4" t="str">
        <f t="shared" si="1"/>
        <v>$</v>
      </c>
      <c r="R92"/>
      <c r="S92"/>
      <c r="T92"/>
    </row>
    <row r="93" spans="2:20" ht="12.75" customHeight="1" x14ac:dyDescent="0.25">
      <c r="C93" s="20"/>
      <c r="D93" s="82"/>
      <c r="E93" s="83" t="s">
        <v>326</v>
      </c>
      <c r="F93" s="83"/>
      <c r="G93" s="84"/>
      <c r="H93" s="84"/>
      <c r="I93" s="85"/>
      <c r="J93" s="86"/>
      <c r="K93" s="87"/>
      <c r="L93" s="86"/>
      <c r="M93" s="89">
        <v>965729</v>
      </c>
      <c r="N93" s="99"/>
      <c r="O93" s="89">
        <v>1959509</v>
      </c>
      <c r="Q93" s="4" t="str">
        <f t="shared" si="1"/>
        <v/>
      </c>
      <c r="R93"/>
      <c r="S93"/>
      <c r="T93"/>
    </row>
    <row r="94" spans="2:20" ht="12.75" customHeight="1" x14ac:dyDescent="0.25">
      <c r="C94" s="20"/>
      <c r="D94" s="74"/>
      <c r="E94" s="75"/>
      <c r="F94" s="75"/>
      <c r="G94" s="76"/>
      <c r="H94" s="76"/>
      <c r="I94" s="77"/>
      <c r="J94" s="18"/>
      <c r="K94" s="81"/>
      <c r="L94" s="18"/>
      <c r="M94" s="81"/>
      <c r="N94" s="18"/>
      <c r="O94" s="81"/>
      <c r="Q94" s="4" t="s">
        <v>322</v>
      </c>
      <c r="R94"/>
      <c r="S94"/>
      <c r="T94"/>
    </row>
    <row r="95" spans="2:20" ht="12.75" customHeight="1" x14ac:dyDescent="0.2">
      <c r="C95" s="20"/>
      <c r="J95" s="18"/>
      <c r="L95" s="18"/>
      <c r="N95" s="18"/>
      <c r="R95"/>
      <c r="S95"/>
      <c r="T95"/>
    </row>
    <row r="96" spans="2:20" x14ac:dyDescent="0.2">
      <c r="C96" s="20"/>
      <c r="J96" s="18"/>
      <c r="L96" s="18"/>
      <c r="N96" s="18"/>
      <c r="R96"/>
      <c r="S96"/>
      <c r="T96"/>
    </row>
    <row r="97" spans="3:20" x14ac:dyDescent="0.2">
      <c r="C97" s="20"/>
      <c r="J97" s="18"/>
      <c r="L97" s="18"/>
      <c r="M97" s="103"/>
      <c r="N97" s="18"/>
      <c r="O97" s="103"/>
      <c r="R97"/>
      <c r="S97"/>
      <c r="T97"/>
    </row>
    <row r="98" spans="3:20" x14ac:dyDescent="0.2">
      <c r="C98" s="20"/>
      <c r="R98"/>
      <c r="S98"/>
      <c r="T98"/>
    </row>
    <row r="99" spans="3:20" x14ac:dyDescent="0.2">
      <c r="C99" s="20"/>
      <c r="R99"/>
      <c r="S99"/>
      <c r="T99"/>
    </row>
    <row r="100" spans="3:20" x14ac:dyDescent="0.2">
      <c r="R100"/>
      <c r="S100"/>
      <c r="T100"/>
    </row>
    <row r="101" spans="3:20" x14ac:dyDescent="0.2">
      <c r="R101"/>
      <c r="S101"/>
      <c r="T101"/>
    </row>
    <row r="102" spans="3:20" x14ac:dyDescent="0.2">
      <c r="R102"/>
      <c r="S102"/>
      <c r="T102"/>
    </row>
    <row r="103" spans="3:20" x14ac:dyDescent="0.2">
      <c r="R103"/>
      <c r="S103"/>
      <c r="T103"/>
    </row>
    <row r="104" spans="3:20" x14ac:dyDescent="0.2">
      <c r="R104"/>
      <c r="S104"/>
      <c r="T104"/>
    </row>
    <row r="105" spans="3:20" x14ac:dyDescent="0.2">
      <c r="R105"/>
      <c r="S105"/>
      <c r="T105"/>
    </row>
    <row r="106" spans="3:20" x14ac:dyDescent="0.2">
      <c r="R106"/>
      <c r="S106"/>
      <c r="T106"/>
    </row>
    <row r="107" spans="3:20" x14ac:dyDescent="0.2">
      <c r="R107"/>
      <c r="S107"/>
      <c r="T107"/>
    </row>
    <row r="108" spans="3:20" x14ac:dyDescent="0.2">
      <c r="R108"/>
      <c r="S108"/>
      <c r="T108"/>
    </row>
    <row r="109" spans="3:20" x14ac:dyDescent="0.2">
      <c r="R109"/>
      <c r="S109"/>
      <c r="T109"/>
    </row>
    <row r="110" spans="3:20" x14ac:dyDescent="0.2">
      <c r="R110"/>
      <c r="S110"/>
      <c r="T110"/>
    </row>
  </sheetData>
  <autoFilter ref="Q8:Q94" xr:uid="{00000000-0001-0000-0100-000000000000}">
    <filterColumn colId="0">
      <filters blank="1">
        <filter val="a"/>
      </filters>
    </filterColumn>
  </autoFilter>
  <phoneticPr fontId="5" type="noConversion"/>
  <dataValidations count="1">
    <dataValidation type="list" allowBlank="1" showInputMessage="1" showErrorMessage="1" sqref="I3" xr:uid="{73FEBFD9-6FB0-4967-9FB3-91E7FA16C10D}">
      <formula1>"INTERMEDIO, FINAL"</formula1>
    </dataValidation>
  </dataValidations>
  <pageMargins left="0.75" right="0.75" top="1" bottom="1" header="0" footer="0"/>
  <pageSetup paperSize="9" scale="75" fitToHeight="0" orientation="portrait" r:id="rId1"/>
  <headerFooter alignWithMargins="0"/>
  <colBreaks count="1" manualBreakCount="1">
    <brk id="15" max="9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9CDEDB698CB43AA7EF854A8E0EBDB" ma:contentTypeVersion="3" ma:contentTypeDescription="Create a new document." ma:contentTypeScope="" ma:versionID="2f894cc3e780e83071f2d3683b3ab02a">
  <xsd:schema xmlns:xsd="http://www.w3.org/2001/XMLSchema" xmlns:xs="http://www.w3.org/2001/XMLSchema" xmlns:p="http://schemas.microsoft.com/office/2006/metadata/properties" xmlns:ns2="52db6d79-0ad2-4f75-99b0-c03106fa40b5" targetNamespace="http://schemas.microsoft.com/office/2006/metadata/properties" ma:root="true" ma:fieldsID="74995f650097855ab0308117beda527e" ns2:_="">
    <xsd:import namespace="52db6d79-0ad2-4f75-99b0-c03106fa4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b6d79-0ad2-4f75-99b0-c03106fa4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XmlPartWrapper xmlns="http://schemas.dtt.com/da/CT_STORAGE">
  <CommonToolListStorage xmlns:xsd="http://www.w3.org/2001/XMLSchema" xmlns:xsi="http://www.w3.org/2001/XMLSchema-instance">
    <TimeStamp>2025-10-13T09:16:59.9059834+02:00</TimeStamp>
    <IsSignoffOnlyChanged>false</IsSignoffOnlyChanged>
    <ReviewNoteListStorage>
      <ContainerID xsi:nil="true"/>
      <ContainerType>0</ContainerType>
      <ListIndex>-1</ListIndex>
      <UserID>0</UserID>
      <EngagementItemID>4769996365700001709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/>
      <FilteredList/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4769996365700001709</EngagementItemID>
      <EnableSave>true</EnableSave>
      <EnableLoad>true</EnableLoad>
      <IsDirty>false</IsDirty>
    </TickMarkListStorage>
    <XRListStorage>
      <IsDirty>false</IsDirty>
      <ID>4769996365700001709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4769996365700001709</ContainerID>
      <ContainerType>Excel</ContainerType>
      <DeletedXRefs/>
      <Root/>
      <NumericXRefs/>
      <TextXRefs/>
      <UserID xsi:nil="true"/>
    </XRListStorage>
    <SignOffListStorage>
      <SignOffStorages>
        <SignOffStorage>
          <ID>4770042663000000571</ID>
          <IsDirty>false</IsDirty>
          <IsNew>false</IsNew>
          <IsDeleted>false</IsDeleted>
          <IsEditable>false</IsEditable>
          <ItemVersion>2841</ItemVersion>
          <EngagementFileID>5001688431</EngagementFileID>
          <EngagementItemID>4770042663000000571</EngagementItemID>
          <EngagementItemName>Signoff</EngagementItemName>
          <EngagementItemType>Signoff</EngagementItemType>
          <IsEngagementItemDeleted>false</IsEngagementItemDeleted>
          <ReferenceNum/>
          <LastModifiedDate>2024-10-27T19:34:21.343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4769996365700001709</NullableEngagementItemID>
          <VersionModified>false</VersionModified>
          <Status>Unchanged</Status>
          <SignOffUserLastName/>
          <SignOffUserInitials>SS</SignOffUserInitials>
          <SignOffUserID>5000003878</SignOffUserID>
          <SignoffUserFirstName/>
          <SignOffUserDisplayName>Segura, Sergi</SignOffUserDisplayName>
          <SignOffType>Reviewer</SignOffType>
          <SignOffDate>2024-10-27T20:34:21.333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  <SignOffStorage>
          <ID>4795018984200000710</ID>
          <IsDirty>false</IsDirty>
          <IsNew>false</IsNew>
          <IsDeleted>false</IsDeleted>
          <IsEditable>false</IsEditable>
          <ItemVersion>3172</ItemVersion>
          <EngagementFileID>5001688431</EngagementFileID>
          <EngagementItemID>4795018984200000710</EngagementItemID>
          <EngagementItemName>Signoff</EngagementItemName>
          <EngagementItemType>Signoff</EngagementItemType>
          <IsEngagementItemDeleted>false</IsEngagementItemDeleted>
          <ReferenceNum/>
          <LastModifiedDate>2024-10-09T10:11:12.253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4769996365700001709</NullableEngagementItemID>
          <VersionModified>false</VersionModified>
          <Status>Unchanged</Status>
          <SignOffUserLastName/>
          <SignOffUserInitials>PN</SignOffUserInitials>
          <SignOffUserID>5000001106</SignOffUserID>
          <SignoffUserFirstName/>
          <SignOffUserDisplayName>Notari, Pascual</SignOffUserDisplayName>
          <SignOffType>Reviewer</SignOffType>
          <SignOffDate>2024-10-09T12:11:12.227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  <SignOffStorage>
          <ID>4769996365700001711</ID>
          <IsDirty>false</IsDirty>
          <IsNew>false</IsNew>
          <IsDeleted>false</IsDeleted>
          <IsEditable>false</IsEditable>
          <ItemVersion>2518</ItemVersion>
          <EngagementFileID>5001688431</EngagementFileID>
          <EngagementItemID>4769996365700001711</EngagementItemID>
          <EngagementItemName>Signoff</EngagementItemName>
          <EngagementItemType>Signoff</EngagementItemType>
          <IsEngagementItemDeleted>false</IsEngagementItemDeleted>
          <ReferenceNum/>
          <LastModifiedDate>2024-09-12T11:14:06.113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4769996365700001709</NullableEngagementItemID>
          <VersionModified>false</VersionModified>
          <Status>Unchanged</Status>
          <SignOffUserLastName/>
          <SignOffUserInitials>AG</SignOffUserInitials>
          <SignOffUserID>5001387024</SignOffUserID>
          <SignoffUserFirstName/>
          <SignOffUserDisplayName>Gomez Alcala, Adrian</SignOffUserDisplayName>
          <SignOffType>Preparer</SignOffType>
          <SignOffDate>2024-09-12T13:14:06.097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</SignOffStorages>
      <IsDirty>false</IsDirty>
    </SignOffListStorage>
  </CommonToolListStorage>
</XmlPartWrapper>
</file>

<file path=customXml/item5.xml><?xml version="1.0" encoding="utf-8"?>
<DAEMSEngagementItemInfo xmlns="http://schemas.microsoft.com/DAEMSEngagementItemInfoXML">
  <EngagementID>5001688431</EngagementID>
  <LogicalEMSServerID>8049440004937129010</LogicalEMSServerID>
  <WorkingPaperID>4769996365700001709</WorkingPaperID>
</DAEMSEngagementItemInfo>
</file>

<file path=customXml/itemProps1.xml><?xml version="1.0" encoding="utf-8"?>
<ds:datastoreItem xmlns:ds="http://schemas.openxmlformats.org/officeDocument/2006/customXml" ds:itemID="{84BA45EA-CCF2-477A-8D97-07BB7B1C22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4C26B-B8B5-4CF4-8172-1A0248631FF7}">
  <ds:schemaRefs>
    <ds:schemaRef ds:uri="http://schemas.microsoft.com/office/2006/documentManagement/types"/>
    <ds:schemaRef ds:uri="http://purl.org/dc/elements/1.1/"/>
    <ds:schemaRef ds:uri="52db6d79-0ad2-4f75-99b0-c03106fa40b5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04049F-3D02-48B9-9177-D366C70E7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db6d79-0ad2-4f75-99b0-c03106fa4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25E19E-5042-4B8E-B812-87213153EB7B}">
  <ds:schemaRefs>
    <ds:schemaRef ds:uri="http://schemas.dtt.com/da/CT_STORAGE"/>
    <ds:schemaRef ds:uri="http://www.w3.org/2001/XMLSchema"/>
  </ds:schemaRefs>
</ds:datastoreItem>
</file>

<file path=customXml/itemProps5.xml><?xml version="1.0" encoding="utf-8"?>
<ds:datastoreItem xmlns:ds="http://schemas.openxmlformats.org/officeDocument/2006/customXml" ds:itemID="{0AD8A033-BC26-4AD4-8587-5E792C8D94BB}">
  <ds:schemaRefs>
    <ds:schemaRef ds:uri="http://schemas.microsoft.com/DAEMSEngagementItemInfoXML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PLC</vt:lpstr>
      <vt:lpstr>BSC</vt:lpstr>
      <vt:lpstr>BS</vt:lpstr>
      <vt:lpstr>PL</vt:lpstr>
      <vt:lpstr>BS!Área_de_impresión</vt:lpstr>
      <vt:lpstr>BSC!Área_de_impresión</vt:lpstr>
      <vt:lpstr>PL!Área_de_impresión</vt:lpstr>
      <vt:lpstr>PLC!Área_de_impresión</vt:lpstr>
    </vt:vector>
  </TitlesOfParts>
  <Manager/>
  <Company>Gasso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Fernando Perez</cp:lastModifiedBy>
  <cp:revision/>
  <cp:lastPrinted>2024-04-26T12:40:58Z</cp:lastPrinted>
  <dcterms:created xsi:type="dcterms:W3CDTF">2007-09-18T14:58:16Z</dcterms:created>
  <dcterms:modified xsi:type="dcterms:W3CDTF">2025-10-30T19:46:59Z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2024-09-12T09:53:48Z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eef5d3b3-6a3b-4c3c-915e-aad1339e853e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0x010100F4E9CDEDB698CB43AA7EF854A8E0EBDB</vt:lpwstr>
  </property>
</Properties>
</file>